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Summary" sheetId="1" state="visible" r:id="rId1"/>
    <sheet xmlns:r="http://schemas.openxmlformats.org/officeDocument/2006/relationships" name="Bill of Quantities" sheetId="2" state="visible" r:id="rId2"/>
    <sheet xmlns:r="http://schemas.openxmlformats.org/officeDocument/2006/relationships" name="Trade Breakdown" sheetId="3" state="visible" r:id="rId3"/>
    <sheet xmlns:r="http://schemas.openxmlformats.org/officeDocument/2006/relationships" name="BOQ Measured" sheetId="4" state="visible" r:id="rId4"/>
    <sheet xmlns:r="http://schemas.openxmlformats.org/officeDocument/2006/relationships" name="BOQ Provisional" sheetId="5" state="visible" r:id="rId5"/>
    <sheet xmlns:r="http://schemas.openxmlformats.org/officeDocument/2006/relationships" name="Openings" sheetId="6" state="visible" r:id="rId6"/>
    <sheet xmlns:r="http://schemas.openxmlformats.org/officeDocument/2006/relationships" name="Rooms &amp; Finishes" sheetId="7" state="visible" r:id="rId7"/>
    <sheet xmlns:r="http://schemas.openxmlformats.org/officeDocument/2006/relationships" name="Lockup vs Fitout" sheetId="8" state="visible" r:id="rId8"/>
    <sheet xmlns:r="http://schemas.openxmlformats.org/officeDocument/2006/relationships" name="Trade Summary" sheetId="9" state="visible" r:id="rId9"/>
    <sheet xmlns:r="http://schemas.openxmlformats.org/officeDocument/2006/relationships" name="Substructure" sheetId="10" state="visible" r:id="rId10"/>
    <sheet xmlns:r="http://schemas.openxmlformats.org/officeDocument/2006/relationships" name="RFIs" sheetId="11" state="visible" r:id="rId11"/>
    <sheet xmlns:r="http://schemas.openxmlformats.org/officeDocument/2006/relationships" name="Trade Exclusions" sheetId="12" state="visible" r:id="rId12"/>
    <sheet xmlns:r="http://schemas.openxmlformats.org/officeDocument/2006/relationships" name="Scope Assumptions" sheetId="13" state="visible" r:id="rId13"/>
    <sheet xmlns:r="http://schemas.openxmlformats.org/officeDocument/2006/relationships" name="Risk Register" sheetId="14" state="visible" r:id="rId14"/>
    <sheet xmlns:r="http://schemas.openxmlformats.org/officeDocument/2006/relationships" name="Provisional Sums" sheetId="15" state="visible" r:id="rId15"/>
    <sheet xmlns:r="http://schemas.openxmlformats.org/officeDocument/2006/relationships" name="Value Engineering" sheetId="16" state="visible" r:id="rId16"/>
    <sheet xmlns:r="http://schemas.openxmlformats.org/officeDocument/2006/relationships" name="Finance Summary" sheetId="17" state="visible" r:id="rId17"/>
    <sheet xmlns:r="http://schemas.openxmlformats.org/officeDocument/2006/relationships" name="Envelope" sheetId="18" state="visible" r:id="rId18"/>
    <sheet xmlns:r="http://schemas.openxmlformats.org/officeDocument/2006/relationships" name="Scope Coverage" sheetId="19" state="visible" r:id="rId19"/>
    <sheet xmlns:r="http://schemas.openxmlformats.org/officeDocument/2006/relationships" name="Commercial Reconciliation" sheetId="20" state="visible" r:id="rId20"/>
  </sheets>
  <definedNames>
    <definedName name="_xlnm.Print_Titles" localSheetId="0">'Summary'!$1:$1</definedName>
    <definedName name="_xlnm.Print_Area" localSheetId="0">'Summary'!$A$1:$F$87</definedName>
    <definedName name="_xlnm._FilterDatabase" localSheetId="1" hidden="1">'Bill of Quantities'!$A$1:$J$1</definedName>
    <definedName name="_xlnm.Print_Titles" localSheetId="1">'Bill of Quantities'!$1:$1</definedName>
    <definedName name="_xlnm.Print_Area" localSheetId="1">'Bill of Quantities'!$A$1:$J$254</definedName>
    <definedName name="_xlnm.Print_Titles" localSheetId="2">'Trade Breakdown'!$1:$1</definedName>
    <definedName name="_xlnm.Print_Area" localSheetId="2">'Trade Breakdown'!$A$1:$F$28</definedName>
    <definedName name="_xlnm.Print_Titles" localSheetId="3">'BOQ Measured'!$1:$1</definedName>
    <definedName name="_xlnm.Print_Area" localSheetId="3">'BOQ Measured'!$A$1:$L$130</definedName>
    <definedName name="_xlnm.Print_Titles" localSheetId="4">'BOQ Provisional'!$1:$1</definedName>
    <definedName name="_xlnm.Print_Area" localSheetId="4">'BOQ Provisional'!$A$1:$L$18</definedName>
    <definedName name="_xlnm.Print_Titles" localSheetId="5">'Openings'!$1:$1</definedName>
    <definedName name="_xlnm.Print_Area" localSheetId="5">'Openings'!$A$1:$M$19</definedName>
    <definedName name="_xlnm.Print_Titles" localSheetId="6">'Rooms &amp; Finishes'!$1:$1</definedName>
    <definedName name="_xlnm.Print_Area" localSheetId="6">'Rooms &amp; Finishes'!$A$1:$M$25</definedName>
    <definedName name="_xlnm._FilterDatabase" localSheetId="7" hidden="1">'Lockup vs Fitout'!$A$1:$E$1</definedName>
    <definedName name="_xlnm.Print_Titles" localSheetId="7">'Lockup vs Fitout'!$1:$1</definedName>
    <definedName name="_xlnm.Print_Area" localSheetId="7">'Lockup vs Fitout'!$A$1:$E$41</definedName>
    <definedName name="_xlnm._FilterDatabase" localSheetId="8" hidden="1">'Trade Summary'!$A$1:$E$1</definedName>
    <definedName name="_xlnm.Print_Titles" localSheetId="8">'Trade Summary'!$1:$1</definedName>
    <definedName name="_xlnm.Print_Area" localSheetId="8">'Trade Summary'!$A$1:$E$49</definedName>
    <definedName name="_xlnm.Print_Titles" localSheetId="9">'Substructure'!$1:$1</definedName>
    <definedName name="_xlnm.Print_Area" localSheetId="9">'Substructure'!$A$1:$M$14</definedName>
    <definedName name="_xlnm.Print_Titles" localSheetId="10">'RFIs'!$1:$1</definedName>
    <definedName name="_xlnm.Print_Area" localSheetId="10">'RFIs'!$A$1:$F$14</definedName>
    <definedName name="_xlnm._FilterDatabase" localSheetId="11" hidden="1">'Trade Exclusions'!$A$1:$C$1</definedName>
    <definedName name="_xlnm.Print_Titles" localSheetId="11">'Trade Exclusions'!$1:$1</definedName>
    <definedName name="_xlnm.Print_Area" localSheetId="11">'Trade Exclusions'!$A$1:$C$27</definedName>
    <definedName name="_xlnm._FilterDatabase" localSheetId="12" hidden="1">'Scope Assumptions'!$A$1:$B$1</definedName>
    <definedName name="_xlnm.Print_Titles" localSheetId="12">'Scope Assumptions'!$1:$1</definedName>
    <definedName name="_xlnm.Print_Area" localSheetId="12">'Scope Assumptions'!$A$1:$B$42</definedName>
    <definedName name="_xlnm._FilterDatabase" localSheetId="13" hidden="1">'Risk Register'!$A$2:$E$2</definedName>
    <definedName name="_xlnm.Print_Titles" localSheetId="13">'Risk Register'!$1:$1</definedName>
    <definedName name="_xlnm.Print_Area" localSheetId="13">'Risk Register'!$A$1:$E$3</definedName>
    <definedName name="_xlnm._FilterDatabase" localSheetId="14" hidden="1">'Provisional Sums'!$A$1:$F$1</definedName>
    <definedName name="_xlnm.Print_Titles" localSheetId="14">'Provisional Sums'!$1:$1</definedName>
    <definedName name="_xlnm.Print_Area" localSheetId="14">'Provisional Sums'!$A$1:$F$19</definedName>
    <definedName name="_xlnm._FilterDatabase" localSheetId="15" hidden="1">'Value Engineering'!$A$2:$F$2</definedName>
    <definedName name="_xlnm.Print_Titles" localSheetId="15">'Value Engineering'!$1:$1</definedName>
    <definedName name="_xlnm.Print_Area" localSheetId="15">'Value Engineering'!$A$1:$F$3</definedName>
    <definedName name="_xlnm.Print_Titles" localSheetId="16">'Finance Summary'!$1:$1</definedName>
    <definedName name="_xlnm.Print_Area" localSheetId="16">'Finance Summary'!$A$1:$E$9</definedName>
    <definedName name="_xlnm.Print_Titles" localSheetId="17">'Envelope'!$1:$1</definedName>
    <definedName name="_xlnm.Print_Area" localSheetId="17">'Envelope'!$A$1:$M$19</definedName>
    <definedName name="_xlnm.Print_Titles" localSheetId="18">'Scope Coverage'!$1:$1</definedName>
    <definedName name="_xlnm.Print_Area" localSheetId="18">'Scope Coverage'!$A$1:$E$28</definedName>
    <definedName name="_xlnm.Print_Titles" localSheetId="19">'Commercial Reconciliation'!$1:$1</definedName>
    <definedName name="_xlnm.Print_Area" localSheetId="19">'Commercial Reconciliation'!$A$1:$B$7</definedName>
  </definedNames>
  <calcPr calcId="171027" fullCalcOnLoad="1"/>
</workbook>
</file>

<file path=xl/styles.xml><?xml version="1.0" encoding="utf-8"?>
<styleSheet xmlns="http://schemas.openxmlformats.org/spreadsheetml/2006/main">
  <numFmts count="5">
    <numFmt numFmtId="164" formatCode="&quot;$&quot;#,##0"/>
    <numFmt numFmtId="165" formatCode="&quot;$&quot;#,##0.00&quot; / m²&quot;"/>
    <numFmt numFmtId="166" formatCode="#,##0.0"/>
    <numFmt numFmtId="167" formatCode="0.0%"/>
    <numFmt numFmtId="168" formatCode="&quot;$&quot;#,##0.00"/>
  </numFmts>
  <fonts count="38">
    <font>
      <name val="Calibri"/>
      <family val="2"/>
      <color theme="1"/>
      <sz val="11"/>
      <scheme val="minor"/>
    </font>
    <font>
      <name val="Arial"/>
      <b val="1"/>
      <color rgb="FFFFFFFF"/>
      <sz val="20"/>
    </font>
    <font>
      <name val="Arial"/>
      <color rgb="FFE2E8F0"/>
      <sz val="12"/>
    </font>
    <font>
      <name val="Arial"/>
      <b val="1"/>
      <color rgb="FF374151"/>
      <sz val="14"/>
    </font>
    <font>
      <name val="Arial"/>
      <color rgb="FF6B7280"/>
      <sz val="11"/>
    </font>
    <font>
      <name val="Arial"/>
      <color rgb="FF6B7280"/>
      <sz val="10"/>
    </font>
    <font>
      <name val="Arial"/>
      <b val="1"/>
      <color rgb="FF1a365d"/>
      <sz val="22"/>
    </font>
    <font>
      <name val="Arial"/>
      <color rgb="FF374151"/>
      <sz val="11"/>
    </font>
    <font>
      <name val="Arial"/>
      <b val="1"/>
      <color rgb="FF374151"/>
      <sz val="11"/>
    </font>
    <font>
      <name val="Arial"/>
      <color rgb="FF3182ce"/>
      <sz val="11"/>
    </font>
    <font>
      <name val="Arial"/>
      <color rgb="FF6B7280"/>
      <sz val="9"/>
    </font>
    <font>
      <name val="Arial"/>
      <b val="1"/>
      <color rgb="FF1a365d"/>
      <sz val="16"/>
    </font>
    <font>
      <name val="Arial"/>
      <b val="1"/>
      <i val="1"/>
      <color rgb="FF6B7280"/>
      <sz val="10"/>
    </font>
    <font>
      <name val="Arial"/>
      <b val="1"/>
      <color rgb="FFFFFFFF"/>
      <sz val="9"/>
    </font>
    <font>
      <name val="Arial"/>
      <color rgb="FF374151"/>
      <sz val="9"/>
    </font>
    <font>
      <name val="Arial"/>
      <i val="1"/>
      <color rgb="FF374151"/>
      <sz val="9"/>
    </font>
    <font>
      <name val="Arial"/>
      <b val="1"/>
      <color rgb="FF1a365d"/>
      <sz val="9"/>
    </font>
    <font>
      <name val="Arial"/>
      <b val="1"/>
      <color rgb="FF1a365d"/>
      <sz val="12"/>
    </font>
    <font>
      <name val="Arial"/>
      <color rgb="FF374151"/>
      <sz val="10"/>
    </font>
    <font>
      <name val="Arial"/>
      <b val="1"/>
      <color rgb="FF1a365d"/>
      <sz val="11"/>
    </font>
    <font>
      <name val="Arial"/>
      <i val="1"/>
      <color rgb="FF6B7280"/>
      <sz val="9"/>
    </font>
    <font>
      <name val="Arial"/>
      <b val="1"/>
      <color rgb="FFFFFFFF"/>
      <sz val="10"/>
    </font>
    <font>
      <name val="Arial"/>
      <b val="1"/>
      <color rgb="FF1a365d"/>
      <sz val="10"/>
    </font>
    <font>
      <name val="Arial"/>
      <b val="1"/>
      <sz val="10"/>
    </font>
    <font>
      <name val="Arial"/>
      <b val="1"/>
      <color rgb="FF374151"/>
      <sz val="10"/>
    </font>
    <font>
      <b val="1"/>
      <color rgb="FF1E3A8A"/>
      <sz val="12"/>
    </font>
    <font>
      <b val="1"/>
      <color rgb="FFFFFFFF"/>
      <sz val="11"/>
    </font>
    <font>
      <color rgb="FF6b7280"/>
      <sz val="9"/>
    </font>
    <font>
      <b val="1"/>
      <color rgb="FFFFFFFF"/>
      <sz val="9"/>
    </font>
    <font>
      <b val="1"/>
    </font>
    <font>
      <b val="1"/>
      <color rgb="FF1E3A8A"/>
    </font>
    <font>
      <i val="1"/>
      <color rgb="FF92400e"/>
      <sz val="9"/>
    </font>
    <font>
      <b val="1"/>
      <color rgb="FF111827"/>
    </font>
    <font>
      <b val="1"/>
      <color rgb="FFFFFFFF"/>
      <sz val="12"/>
    </font>
    <font>
      <name val="Arial"/>
      <b val="1"/>
      <color rgb="FFFFFFFF"/>
      <sz val="14"/>
    </font>
    <font>
      <i val="1"/>
      <color rgb="FF6B7280"/>
    </font>
    <font>
      <b val="1"/>
      <i val="1"/>
      <color rgb="FF9A3412"/>
      <sz val="11"/>
    </font>
    <font>
      <b val="1"/>
      <color rgb="FF374151"/>
    </font>
  </fonts>
  <fills count="13">
    <fill>
      <patternFill/>
    </fill>
    <fill>
      <patternFill patternType="gray125"/>
    </fill>
    <fill>
      <patternFill patternType="solid">
        <fgColor rgb="FF1a365d"/>
      </patternFill>
    </fill>
    <fill>
      <patternFill patternType="solid">
        <fgColor rgb="FFF7FAFC"/>
      </patternFill>
    </fill>
    <fill>
      <patternFill patternType="solid">
        <fgColor rgb="FFF9FAFB"/>
      </patternFill>
    </fill>
    <fill>
      <patternFill patternType="solid">
        <fgColor rgb="FFDBEAFE"/>
      </patternFill>
    </fill>
    <fill>
      <patternFill patternType="solid">
        <fgColor rgb="FF2d4a6f"/>
      </patternFill>
    </fill>
    <fill>
      <patternFill patternType="solid">
        <fgColor rgb="FF6b7280"/>
      </patternFill>
    </fill>
    <fill>
      <patternFill patternType="solid">
        <fgColor rgb="FFEEF2FF"/>
      </patternFill>
    </fill>
    <fill>
      <patternFill patternType="solid">
        <fgColor rgb="FFfef3c7"/>
      </patternFill>
    </fill>
    <fill>
      <patternFill patternType="solid">
        <fgColor rgb="FFd1d5db"/>
      </patternFill>
    </fill>
    <fill>
      <patternFill patternType="solid">
        <fgColor rgb="FFe5e7eb"/>
      </patternFill>
    </fill>
    <fill>
      <patternFill patternType="solid">
        <fgColor rgb="FFFFF7ED"/>
      </patternFill>
    </fill>
  </fills>
  <borders count="14">
    <border>
      <left/>
      <right/>
      <top/>
      <bottom/>
      <diagonal/>
    </border>
    <border>
      <left/>
      <right/>
      <top/>
      <bottom style="thin">
        <color rgb="FFE2E8F0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/>
      <diagonal/>
    </border>
    <border>
      <left style="thin">
        <color rgb="FFE2E8F0"/>
      </left>
      <right style="thin">
        <color rgb="FFE2E8F0"/>
      </right>
      <top/>
      <bottom style="thin">
        <color rgb="FFE2E8F0"/>
      </bottom>
      <diagonal/>
    </border>
    <border>
      <left/>
      <right/>
      <top style="thin">
        <color rgb="FF1a365d"/>
      </top>
      <bottom/>
      <diagonal/>
    </border>
    <border>
      <left/>
      <right/>
      <top/>
      <bottom style="thin">
        <color rgb="FF1a365d"/>
      </bottom>
      <diagonal/>
    </border>
    <border>
      <left/>
      <right/>
      <top style="double">
        <color rgb="FF1a365d"/>
      </top>
      <bottom style="double">
        <color rgb="FF1a365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BFDBFE"/>
      </top>
      <bottom style="thin">
        <color rgb="FFBFDBFE"/>
      </bottom>
      <diagonal/>
    </border>
    <border>
      <left/>
      <right/>
      <top style="thin">
        <color rgb="FFC7D2FE"/>
      </top>
      <bottom style="thin">
        <color rgb="FFC7D2FE"/>
      </bottom>
      <diagonal/>
    </border>
    <border>
      <left/>
      <right/>
      <top style="thin">
        <color rgb="FF9CA3AF"/>
      </top>
      <bottom style="thin">
        <color rgb="FF9CA3AF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1a365d"/>
      </top>
      <bottom/>
      <diagonal/>
    </border>
    <border>
      <left/>
      <right/>
      <top style="thin">
        <color rgb="FFBFDBFE"/>
      </top>
      <bottom/>
      <diagonal/>
    </border>
  </borders>
  <cellStyleXfs count="1">
    <xf numFmtId="0" fontId="0" fillId="0" borderId="0"/>
  </cellStyleXfs>
  <cellXfs count="97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left" vertical="center"/>
    </xf>
    <xf numFmtId="0" fontId="3" fillId="0" borderId="0" pivotButton="0" quotePrefix="0" xfId="0"/>
    <xf numFmtId="0" fontId="4" fillId="0" borderId="0" applyAlignment="1" pivotButton="0" quotePrefix="0" xfId="0">
      <alignment horizontal="right"/>
    </xf>
    <xf numFmtId="0" fontId="5" fillId="0" borderId="0" pivotButton="0" quotePrefix="0" xfId="0"/>
    <xf numFmtId="0" fontId="5" fillId="0" borderId="0" applyAlignment="1" pivotButton="0" quotePrefix="0" xfId="0">
      <alignment horizontal="right"/>
    </xf>
    <xf numFmtId="0" fontId="0" fillId="0" borderId="1" pivotButton="0" quotePrefix="0" xfId="0"/>
    <xf numFmtId="0" fontId="4" fillId="0" borderId="0" pivotButton="0" quotePrefix="0" xfId="0"/>
    <xf numFmtId="164" fontId="6" fillId="0" borderId="0" applyAlignment="1" pivotButton="0" quotePrefix="0" xfId="0">
      <alignment horizontal="right"/>
    </xf>
    <xf numFmtId="0" fontId="7" fillId="0" borderId="0" pivotButton="0" quotePrefix="0" xfId="0"/>
    <xf numFmtId="3" fontId="8" fillId="0" borderId="0" pivotButton="0" quotePrefix="0" xfId="0"/>
    <xf numFmtId="165" fontId="9" fillId="0" borderId="0" applyAlignment="1" pivotButton="0" quotePrefix="0" xfId="0">
      <alignment horizontal="right"/>
    </xf>
    <xf numFmtId="166" fontId="8" fillId="0" borderId="0" pivotButton="0" quotePrefix="0" xfId="0"/>
    <xf numFmtId="0" fontId="10" fillId="3" borderId="2" applyAlignment="1" pivotButton="0" quotePrefix="0" xfId="0">
      <alignment horizontal="center"/>
    </xf>
    <xf numFmtId="167" fontId="10" fillId="3" borderId="2" applyAlignment="1" pivotButton="0" quotePrefix="0" xfId="0">
      <alignment horizontal="center"/>
    </xf>
    <xf numFmtId="0" fontId="11" fillId="3" borderId="3" applyAlignment="1" pivotButton="0" quotePrefix="0" xfId="0">
      <alignment horizontal="center"/>
    </xf>
    <xf numFmtId="167" fontId="11" fillId="3" borderId="3" applyAlignment="1" pivotButton="0" quotePrefix="0" xfId="0">
      <alignment horizontal="center"/>
    </xf>
    <xf numFmtId="0" fontId="12" fillId="0" borderId="0" pivotButton="0" quotePrefix="0" xfId="0"/>
    <xf numFmtId="0" fontId="13" fillId="2" borderId="0" pivotButton="0" quotePrefix="0" xfId="0"/>
    <xf numFmtId="4" fontId="13" fillId="2" borderId="0" pivotButton="0" quotePrefix="0" xfId="0"/>
    <xf numFmtId="167" fontId="13" fillId="2" borderId="0" pivotButton="0" quotePrefix="0" xfId="0"/>
    <xf numFmtId="0" fontId="14" fillId="0" borderId="0" pivotButton="0" quotePrefix="0" xfId="0"/>
    <xf numFmtId="4" fontId="14" fillId="0" borderId="0" applyAlignment="1" pivotButton="0" quotePrefix="0" xfId="0">
      <alignment horizontal="right"/>
    </xf>
    <xf numFmtId="167" fontId="14" fillId="0" borderId="0" applyAlignment="1" pivotButton="0" quotePrefix="0" xfId="0">
      <alignment horizontal="right"/>
    </xf>
    <xf numFmtId="0" fontId="15" fillId="0" borderId="0" pivotButton="0" quotePrefix="0" xfId="0"/>
    <xf numFmtId="4" fontId="15" fillId="0" borderId="0" applyAlignment="1" pivotButton="0" quotePrefix="0" xfId="0">
      <alignment horizontal="right"/>
    </xf>
    <xf numFmtId="167" fontId="15" fillId="0" borderId="0" applyAlignment="1" pivotButton="0" quotePrefix="0" xfId="0">
      <alignment horizontal="right"/>
    </xf>
    <xf numFmtId="0" fontId="16" fillId="0" borderId="4" pivotButton="0" quotePrefix="0" xfId="0"/>
    <xf numFmtId="164" fontId="16" fillId="0" borderId="4" applyAlignment="1" pivotButton="0" quotePrefix="0" xfId="0">
      <alignment horizontal="right"/>
    </xf>
    <xf numFmtId="0" fontId="0" fillId="0" borderId="4" pivotButton="0" quotePrefix="0" xfId="0"/>
    <xf numFmtId="0" fontId="17" fillId="0" borderId="5" pivotButton="0" quotePrefix="0" xfId="0"/>
    <xf numFmtId="0" fontId="18" fillId="0" borderId="0" pivotButton="0" quotePrefix="0" xfId="0"/>
    <xf numFmtId="168" fontId="18" fillId="0" borderId="0" applyAlignment="1" pivotButton="0" quotePrefix="0" xfId="0">
      <alignment horizontal="right"/>
    </xf>
    <xf numFmtId="0" fontId="19" fillId="0" borderId="6" pivotButton="0" quotePrefix="0" xfId="0"/>
    <xf numFmtId="168" fontId="19" fillId="0" borderId="6" applyAlignment="1" pivotButton="0" quotePrefix="0" xfId="0">
      <alignment horizontal="right"/>
    </xf>
    <xf numFmtId="0" fontId="20" fillId="0" borderId="0" pivotButton="0" quotePrefix="0" xfId="0"/>
    <xf numFmtId="0" fontId="21" fillId="2" borderId="0" applyAlignment="1" pivotButton="0" quotePrefix="0" xfId="0">
      <alignment horizontal="left" vertical="center"/>
    </xf>
    <xf numFmtId="4" fontId="21" fillId="2" borderId="0" applyAlignment="1" pivotButton="0" quotePrefix="0" xfId="0">
      <alignment horizontal="right" vertical="center"/>
    </xf>
    <xf numFmtId="167" fontId="21" fillId="2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/>
    </xf>
    <xf numFmtId="4" fontId="18" fillId="0" borderId="0" applyAlignment="1" pivotButton="0" quotePrefix="0" xfId="0">
      <alignment horizontal="right"/>
    </xf>
    <xf numFmtId="167" fontId="18" fillId="0" borderId="0" applyAlignment="1" pivotButton="0" quotePrefix="0" xfId="0">
      <alignment horizontal="right"/>
    </xf>
    <xf numFmtId="0" fontId="18" fillId="4" borderId="0" pivotButton="0" quotePrefix="0" xfId="0"/>
    <xf numFmtId="0" fontId="18" fillId="4" borderId="0" applyAlignment="1" pivotButton="0" quotePrefix="0" xfId="0">
      <alignment horizontal="right"/>
    </xf>
    <xf numFmtId="4" fontId="18" fillId="4" borderId="0" applyAlignment="1" pivotButton="0" quotePrefix="0" xfId="0">
      <alignment horizontal="right"/>
    </xf>
    <xf numFmtId="167" fontId="18" fillId="4" borderId="0" applyAlignment="1" pivotButton="0" quotePrefix="0" xfId="0">
      <alignment horizontal="right"/>
    </xf>
    <xf numFmtId="164" fontId="18" fillId="4" borderId="0" applyAlignment="1" pivotButton="0" quotePrefix="0" xfId="0">
      <alignment horizontal="right"/>
    </xf>
    <xf numFmtId="0" fontId="22" fillId="0" borderId="6" pivotButton="0" quotePrefix="0" xfId="0"/>
    <xf numFmtId="0" fontId="23" fillId="0" borderId="6" applyAlignment="1" pivotButton="0" quotePrefix="0" xfId="0">
      <alignment horizontal="right"/>
    </xf>
    <xf numFmtId="164" fontId="22" fillId="0" borderId="6" applyAlignment="1" pivotButton="0" quotePrefix="0" xfId="0">
      <alignment horizontal="right"/>
    </xf>
    <xf numFmtId="167" fontId="23" fillId="0" borderId="6" applyAlignment="1" pivotButton="0" quotePrefix="0" xfId="0">
      <alignment horizontal="right"/>
    </xf>
    <xf numFmtId="0" fontId="24" fillId="0" borderId="0" applyAlignment="1" pivotButton="0" quotePrefix="0" xfId="0">
      <alignment horizontal="center"/>
    </xf>
    <xf numFmtId="0" fontId="18" fillId="0" borderId="0" applyAlignment="1" pivotButton="0" quotePrefix="0" xfId="0">
      <alignment wrapText="1"/>
    </xf>
    <xf numFmtId="0" fontId="21" fillId="2" borderId="7" applyAlignment="1" pivotButton="0" quotePrefix="0" xfId="0">
      <alignment horizontal="center" vertical="center"/>
    </xf>
    <xf numFmtId="0" fontId="25" fillId="5" borderId="8" applyAlignment="1" pivotButton="0" quotePrefix="0" xfId="0">
      <alignment horizontal="left" vertical="center"/>
    </xf>
    <xf numFmtId="0" fontId="26" fillId="6" borderId="0" applyAlignment="1" pivotButton="0" quotePrefix="0" xfId="0">
      <alignment horizontal="left" vertical="center"/>
    </xf>
    <xf numFmtId="0" fontId="0" fillId="4" borderId="0" pivotButton="0" quotePrefix="0" xfId="0"/>
    <xf numFmtId="0" fontId="0" fillId="0" borderId="0" applyAlignment="1" pivotButton="0" quotePrefix="0" xfId="0">
      <alignment vertical="top" wrapText="1"/>
    </xf>
    <xf numFmtId="1" fontId="0" fillId="4" borderId="0" applyAlignment="1" pivotButton="0" quotePrefix="0" xfId="0">
      <alignment horizontal="center" vertical="top"/>
    </xf>
    <xf numFmtId="4" fontId="0" fillId="4" borderId="0" pivotButton="0" quotePrefix="0" xfId="0"/>
    <xf numFmtId="0" fontId="27" fillId="0" borderId="0" pivotButton="0" quotePrefix="0" xfId="0"/>
    <xf numFmtId="0" fontId="28" fillId="7" borderId="0" applyAlignment="1" pivotButton="0" quotePrefix="0" xfId="0">
      <alignment horizontal="center"/>
    </xf>
    <xf numFmtId="1" fontId="0" fillId="0" borderId="0" applyAlignment="1" pivotButton="0" quotePrefix="0" xfId="0">
      <alignment horizontal="center" vertical="top"/>
    </xf>
    <xf numFmtId="4" fontId="0" fillId="0" borderId="0" pivotButton="0" quotePrefix="0" xfId="0"/>
    <xf numFmtId="3" fontId="0" fillId="0" borderId="0" pivotButton="0" quotePrefix="0" xfId="0"/>
    <xf numFmtId="3" fontId="0" fillId="4" borderId="0" pivotButton="0" quotePrefix="0" xfId="0"/>
    <xf numFmtId="0" fontId="29" fillId="0" borderId="0" pivotButton="0" quotePrefix="0" xfId="0"/>
    <xf numFmtId="0" fontId="29" fillId="0" borderId="0" applyAlignment="1" pivotButton="0" quotePrefix="0" xfId="0">
      <alignment horizontal="right"/>
    </xf>
    <xf numFmtId="4" fontId="29" fillId="0" borderId="0" pivotButton="0" quotePrefix="0" xfId="0"/>
    <xf numFmtId="0" fontId="30" fillId="8" borderId="9" pivotButton="0" quotePrefix="0" xfId="0"/>
    <xf numFmtId="0" fontId="30" fillId="8" borderId="9" applyAlignment="1" pivotButton="0" quotePrefix="0" xfId="0">
      <alignment horizontal="right"/>
    </xf>
    <xf numFmtId="4" fontId="30" fillId="8" borderId="9" pivotButton="0" quotePrefix="0" xfId="0"/>
    <xf numFmtId="0" fontId="31" fillId="9" borderId="0" pivotButton="0" quotePrefix="0" xfId="0"/>
    <xf numFmtId="0" fontId="32" fillId="10" borderId="10" applyAlignment="1" pivotButton="0" quotePrefix="0" xfId="0">
      <alignment horizontal="right"/>
    </xf>
    <xf numFmtId="4" fontId="32" fillId="10" borderId="10" pivotButton="0" quotePrefix="0" xfId="0"/>
    <xf numFmtId="167" fontId="32" fillId="10" borderId="10" pivotButton="0" quotePrefix="0" xfId="0"/>
    <xf numFmtId="0" fontId="33" fillId="2" borderId="11" applyAlignment="1" pivotButton="0" quotePrefix="0" xfId="0">
      <alignment horizontal="right"/>
    </xf>
    <xf numFmtId="4" fontId="33" fillId="2" borderId="11" pivotButton="0" quotePrefix="0" xfId="0"/>
    <xf numFmtId="0" fontId="34" fillId="2" borderId="0" applyAlignment="1" pivotButton="0" quotePrefix="0" xfId="0">
      <alignment vertical="center"/>
    </xf>
    <xf numFmtId="4" fontId="25" fillId="5" borderId="8" applyAlignment="1" pivotButton="0" quotePrefix="0" xfId="0">
      <alignment horizontal="left" vertical="center"/>
    </xf>
    <xf numFmtId="0" fontId="33" fillId="2" borderId="11" pivotButton="0" quotePrefix="0" xfId="0"/>
    <xf numFmtId="0" fontId="32" fillId="10" borderId="10" pivotButton="0" quotePrefix="0" xfId="0"/>
    <xf numFmtId="0" fontId="35" fillId="0" borderId="0" pivotButton="0" quotePrefix="0" xfId="0"/>
    <xf numFmtId="167" fontId="25" fillId="5" borderId="8" applyAlignment="1" pivotButton="0" quotePrefix="0" xfId="0">
      <alignment horizontal="left" vertical="center"/>
    </xf>
    <xf numFmtId="167" fontId="0" fillId="0" borderId="0" pivotButton="0" quotePrefix="0" xfId="0"/>
    <xf numFmtId="0" fontId="29" fillId="11" borderId="0" pivotButton="0" quotePrefix="0" xfId="0"/>
    <xf numFmtId="4" fontId="29" fillId="11" borderId="0" pivotButton="0" quotePrefix="0" xfId="0"/>
    <xf numFmtId="167" fontId="29" fillId="11" borderId="0" pivotButton="0" quotePrefix="0" xfId="0"/>
    <xf numFmtId="0" fontId="36" fillId="12" borderId="0" pivotButton="0" quotePrefix="0" xfId="0"/>
    <xf numFmtId="9" fontId="0" fillId="0" borderId="0" pivotButton="0" quotePrefix="0" xfId="0"/>
    <xf numFmtId="9" fontId="0" fillId="4" borderId="0" pivotButton="0" quotePrefix="0" xfId="0"/>
    <xf numFmtId="9" fontId="32" fillId="10" borderId="10" pivotButton="0" quotePrefix="0" xfId="0"/>
    <xf numFmtId="0" fontId="37" fillId="0" borderId="0" pivotButton="0" quotePrefix="0" xfId="0"/>
    <xf numFmtId="0" fontId="0" fillId="0" borderId="5" pivotButton="0" quotePrefix="0" xfId="0"/>
    <xf numFmtId="0" fontId="0" fillId="0" borderId="6" pivotButton="0" quotePrefix="0" xfId="0"/>
    <xf numFmtId="0" fontId="0" fillId="0" borderId="8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styles" Target="styles.xml" Id="rId21"/><Relationship Type="http://schemas.openxmlformats.org/officeDocument/2006/relationships/theme" Target="theme/theme1.xml" Id="rId22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400" b="1">
                <a:solidFill>
                  <a:srgbClr val="1a365d"/>
                </a:solidFill>
                <a:latin typeface="Arial"/>
              </a:defRPr>
            </a:pPr>
            <a:r>
              <a:rPr lang="en-AU" sz="1400" b="1">
                <a:solidFill>
                  <a:srgbClr val="1a365d"/>
                </a:solidFill>
                <a:latin typeface="Arial"/>
              </a:rPr>
              <a:t>Trade Cost Distribution</a:t>
            </a:r>
          </a:p>
        </rich>
      </tx>
      <overlay val="0"/>
    </title>
    <plotArea>
      <layout/>
      <pieChart>
        <varyColors val="1"/>
        <ser>
          <idx val="0"/>
          <order val="0"/>
          <tx>
            <v>Cost Distribution</v>
          </tx>
          <spPr>
            <a:ln xmlns:a="http://schemas.openxmlformats.org/drawingml/2006/main">
              <a:prstDash val="solid"/>
            </a:ln>
          </spPr>
          <dPt>
            <idx val="0"/>
            <bubble3D val="0"/>
            <spPr>
              <a:solidFill xmlns:a="http://schemas.openxmlformats.org/drawingml/2006/main">
                <a:srgbClr val="1a365d"/>
              </a:solidFill>
              <a:ln xmlns:a="http://schemas.openxmlformats.org/drawingml/2006/main" w="12700">
                <a:solidFill>
                  <a:srgbClr val="FFFFFF"/>
                </a:solidFill>
                <a:prstDash val="solid"/>
              </a:ln>
            </spPr>
          </dPt>
          <dPt>
            <idx val="1"/>
            <bubble3D val="0"/>
            <spPr>
              <a:solidFill xmlns:a="http://schemas.openxmlformats.org/drawingml/2006/main">
                <a:srgbClr val="2c5282"/>
              </a:solidFill>
              <a:ln xmlns:a="http://schemas.openxmlformats.org/drawingml/2006/main" w="12700">
                <a:solidFill>
                  <a:srgbClr val="FFFFFF"/>
                </a:solidFill>
                <a:prstDash val="solid"/>
              </a:ln>
            </spPr>
          </dPt>
          <dPt>
            <idx val="2"/>
            <bubble3D val="0"/>
            <spPr>
              <a:solidFill xmlns:a="http://schemas.openxmlformats.org/drawingml/2006/main">
                <a:srgbClr val="3182ce"/>
              </a:solidFill>
              <a:ln xmlns:a="http://schemas.openxmlformats.org/drawingml/2006/main" w="12700">
                <a:solidFill>
                  <a:srgbClr val="FFFFFF"/>
                </a:solidFill>
                <a:prstDash val="solid"/>
              </a:ln>
            </spPr>
          </dPt>
          <dPt>
            <idx val="3"/>
            <bubble3D val="0"/>
            <spPr>
              <a:solidFill xmlns:a="http://schemas.openxmlformats.org/drawingml/2006/main">
                <a:srgbClr val="38a169"/>
              </a:solidFill>
              <a:ln xmlns:a="http://schemas.openxmlformats.org/drawingml/2006/main" w="12700">
                <a:solidFill>
                  <a:srgbClr val="FFFFFF"/>
                </a:solidFill>
                <a:prstDash val="solid"/>
              </a:ln>
            </spPr>
          </dPt>
          <dPt>
            <idx val="4"/>
            <bubble3D val="0"/>
            <spPr>
              <a:solidFill xmlns:a="http://schemas.openxmlformats.org/drawingml/2006/main">
                <a:srgbClr val="2f855a"/>
              </a:solidFill>
              <a:ln xmlns:a="http://schemas.openxmlformats.org/drawingml/2006/main" w="12700">
                <a:solidFill>
                  <a:srgbClr val="FFFFFF"/>
                </a:solidFill>
                <a:prstDash val="solid"/>
              </a:ln>
            </spPr>
          </dPt>
          <dPt>
            <idx val="5"/>
            <bubble3D val="0"/>
            <spPr>
              <a:solidFill xmlns:a="http://schemas.openxmlformats.org/drawingml/2006/main">
                <a:srgbClr val="d69e2e"/>
              </a:solidFill>
              <a:ln xmlns:a="http://schemas.openxmlformats.org/drawingml/2006/main" w="12700">
                <a:solidFill>
                  <a:srgbClr val="FFFFFF"/>
                </a:solidFill>
                <a:prstDash val="solid"/>
              </a:ln>
            </spPr>
          </dPt>
          <dPt>
            <idx val="6"/>
            <bubble3D val="0"/>
            <spPr>
              <a:solidFill xmlns:a="http://schemas.openxmlformats.org/drawingml/2006/main">
                <a:srgbClr val="dd6b20"/>
              </a:solidFill>
              <a:ln xmlns:a="http://schemas.openxmlformats.org/drawingml/2006/main" w="12700">
                <a:solidFill>
                  <a:srgbClr val="FFFFFF"/>
                </a:solidFill>
                <a:prstDash val="solid"/>
              </a:ln>
            </spPr>
          </dPt>
          <dPt>
            <idx val="7"/>
            <bubble3D val="0"/>
            <spPr>
              <a:solidFill xmlns:a="http://schemas.openxmlformats.org/drawingml/2006/main">
                <a:srgbClr val="c53030"/>
              </a:solidFill>
              <a:ln xmlns:a="http://schemas.openxmlformats.org/drawingml/2006/main" w="12700">
                <a:solidFill>
                  <a:srgbClr val="FFFFFF"/>
                </a:solidFill>
                <a:prstDash val="solid"/>
              </a:ln>
            </spPr>
          </dPt>
          <dPt>
            <idx val="8"/>
            <bubble3D val="0"/>
            <spPr>
              <a:solidFill xmlns:a="http://schemas.openxmlformats.org/drawingml/2006/main">
                <a:srgbClr val="805ad5"/>
              </a:solidFill>
              <a:ln xmlns:a="http://schemas.openxmlformats.org/drawingml/2006/main" w="12700">
                <a:solidFill>
                  <a:srgbClr val="FFFFFF"/>
                </a:solidFill>
                <a:prstDash val="solid"/>
              </a:ln>
            </spPr>
          </dPt>
          <dLbls>
            <numFmt formatCode="0%"/>
            <txPr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 sz="800">
                    <a:solidFill>
                      <a:srgbClr val="374151"/>
                    </a:solidFill>
                    <a:latin typeface="Arial"/>
                  </a:defRPr>
                </a:pPr>
                <a:r>
                  <a:t/>
                </a:r>
                <a:endParaRPr lang="en-AU"/>
              </a:p>
            </txPr>
            <showLegendKey val="0"/>
            <showVal val="0"/>
            <showCatName val="1"/>
            <showSerName val="0"/>
            <showPercent val="1"/>
            <showBubbleSize val="0"/>
          </dLbls>
          <cat>
            <strRef>
              <f>Summary!$A$49:$A$57</f>
            </strRef>
          </cat>
          <val>
            <numRef>
              <f>Summary!$C$49:$C$57</f>
            </numRef>
          </val>
        </ser>
        <firstSliceAng val="0"/>
      </pieChart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525">
      <a:solidFill>
        <a:srgbClr val="E2E8F0"/>
      </a:solidFill>
      <a:prstDash val="solid"/>
    </a:ln>
  </spPr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400" b="1">
                <a:solidFill>
                  <a:srgbClr val="1a365d"/>
                </a:solidFill>
                <a:latin typeface="Arial"/>
              </a:defRPr>
            </a:pPr>
            <a:r>
              <a:rPr lang="en-AU" sz="1400" b="1">
                <a:solidFill>
                  <a:srgbClr val="1a365d"/>
                </a:solidFill>
                <a:latin typeface="Arial"/>
              </a:rPr>
              <a:t>Cost by Trade ($)</a:t>
            </a:r>
          </a:p>
        </rich>
      </tx>
      <overlay val="0"/>
    </title>
    <plotArea>
      <layout/>
      <barChart>
        <barDir val="bar"/>
        <grouping val="clustered"/>
        <varyColors val="1"/>
        <ser>
          <idx val="0"/>
          <order val="0"/>
          <tx>
            <v>Cost ($)</v>
          </tx>
          <spPr>
            <a:ln xmlns:a="http://schemas.openxmlformats.org/drawingml/2006/main">
              <a:prstDash val="solid"/>
            </a:ln>
          </spPr>
          <dPt>
            <idx val="0"/>
            <invertIfNegative val="0"/>
            <spPr>
              <a:solidFill xmlns:a="http://schemas.openxmlformats.org/drawingml/2006/main">
                <a:srgbClr val="1a365d"/>
              </a:solidFill>
              <a:ln xmlns:a="http://schemas.openxmlformats.org/drawingml/2006/main" w="0">
                <a:noFill/>
                <a:prstDash val="solid"/>
              </a:ln>
            </spPr>
          </dPt>
          <dPt>
            <idx val="1"/>
            <invertIfNegative val="0"/>
            <spPr>
              <a:solidFill xmlns:a="http://schemas.openxmlformats.org/drawingml/2006/main">
                <a:srgbClr val="2c5282"/>
              </a:solidFill>
              <a:ln xmlns:a="http://schemas.openxmlformats.org/drawingml/2006/main" w="0">
                <a:noFill/>
                <a:prstDash val="solid"/>
              </a:ln>
            </spPr>
          </dPt>
          <dPt>
            <idx val="2"/>
            <invertIfNegative val="0"/>
            <spPr>
              <a:solidFill xmlns:a="http://schemas.openxmlformats.org/drawingml/2006/main">
                <a:srgbClr val="3182ce"/>
              </a:solidFill>
              <a:ln xmlns:a="http://schemas.openxmlformats.org/drawingml/2006/main" w="0">
                <a:noFill/>
                <a:prstDash val="solid"/>
              </a:ln>
            </spPr>
          </dPt>
          <dPt>
            <idx val="3"/>
            <invertIfNegative val="0"/>
            <spPr>
              <a:solidFill xmlns:a="http://schemas.openxmlformats.org/drawingml/2006/main">
                <a:srgbClr val="38a169"/>
              </a:solidFill>
              <a:ln xmlns:a="http://schemas.openxmlformats.org/drawingml/2006/main" w="0">
                <a:noFill/>
                <a:prstDash val="solid"/>
              </a:ln>
            </spPr>
          </dPt>
          <dPt>
            <idx val="4"/>
            <invertIfNegative val="0"/>
            <spPr>
              <a:solidFill xmlns:a="http://schemas.openxmlformats.org/drawingml/2006/main">
                <a:srgbClr val="2f855a"/>
              </a:solidFill>
              <a:ln xmlns:a="http://schemas.openxmlformats.org/drawingml/2006/main" w="0">
                <a:noFill/>
                <a:prstDash val="solid"/>
              </a:ln>
            </spPr>
          </dPt>
          <dPt>
            <idx val="5"/>
            <invertIfNegative val="0"/>
            <spPr>
              <a:solidFill xmlns:a="http://schemas.openxmlformats.org/drawingml/2006/main">
                <a:srgbClr val="d69e2e"/>
              </a:solidFill>
              <a:ln xmlns:a="http://schemas.openxmlformats.org/drawingml/2006/main" w="0">
                <a:noFill/>
                <a:prstDash val="solid"/>
              </a:ln>
            </spPr>
          </dPt>
          <dPt>
            <idx val="6"/>
            <invertIfNegative val="0"/>
            <spPr>
              <a:solidFill xmlns:a="http://schemas.openxmlformats.org/drawingml/2006/main">
                <a:srgbClr val="dd6b20"/>
              </a:solidFill>
              <a:ln xmlns:a="http://schemas.openxmlformats.org/drawingml/2006/main" w="0">
                <a:noFill/>
                <a:prstDash val="solid"/>
              </a:ln>
            </spPr>
          </dPt>
          <dPt>
            <idx val="7"/>
            <invertIfNegative val="0"/>
            <spPr>
              <a:solidFill xmlns:a="http://schemas.openxmlformats.org/drawingml/2006/main">
                <a:srgbClr val="c53030"/>
              </a:solidFill>
              <a:ln xmlns:a="http://schemas.openxmlformats.org/drawingml/2006/main" w="0">
                <a:noFill/>
                <a:prstDash val="solid"/>
              </a:ln>
            </spPr>
          </dPt>
          <dPt>
            <idx val="8"/>
            <invertIfNegative val="0"/>
            <spPr>
              <a:solidFill xmlns:a="http://schemas.openxmlformats.org/drawingml/2006/main">
                <a:srgbClr val="805ad5"/>
              </a:solidFill>
              <a:ln xmlns:a="http://schemas.openxmlformats.org/drawingml/2006/main" w="0">
                <a:noFill/>
                <a:prstDash val="solid"/>
              </a:ln>
            </spPr>
          </dPt>
          <dLbls>
            <numFmt formatCode="&quot;$&quot;#,##0"/>
            <txPr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 sz="800">
                    <a:solidFill>
                      <a:srgbClr val="374151"/>
                    </a:solidFill>
                    <a:latin typeface="Arial"/>
                  </a:defRPr>
                </a:pPr>
                <a:r>
                  <a:t/>
                </a:r>
                <a:endParaRPr lang="en-AU"/>
              </a:p>
            </txPr>
            <showLegendKey val="0"/>
            <showVal val="1"/>
            <showCatName val="0"/>
            <showSerName val="0"/>
            <showPercent val="0"/>
            <showBubbleSize val="0"/>
          </dLbls>
          <cat>
            <strRef>
              <f>Summary!$A$49:$A$57</f>
            </strRef>
          </cat>
          <val>
            <numRef>
              <f>Summary!$C$49:$C$57</f>
            </numRef>
          </val>
        </ser>
        <gapWidth val="150"/>
        <axId val="111111111"/>
        <axId val="222222222"/>
      </barChart>
      <catAx>
        <axId val="111111111"/>
        <scaling>
          <orientation val="maxMin"/>
        </scaling>
        <delete val="0"/>
        <axPos val="l"/>
        <majorTickMark val="none"/>
        <minorTickMark val="none"/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900">
                <a:solidFill>
                  <a:srgbClr val="374151"/>
                </a:solidFill>
                <a:latin typeface="Arial"/>
              </a:defRPr>
            </a:pPr>
            <a:r>
              <a:t/>
            </a:r>
            <a:endParaRPr lang="en-AU"/>
          </a:p>
        </txPr>
        <crossAx val="222222222"/>
        <crosses val="autoZero"/>
        <auto val="1"/>
        <lblAlgn val="ctr"/>
        <lblOffset val="100"/>
        <noMultiLvlLbl val="0"/>
      </catAx>
      <valAx>
        <axId val="222222222"/>
        <scaling>
          <orientation val="minMax"/>
        </scaling>
        <delete val="1"/>
        <axPos val="b"/>
        <numFmt formatCode="&quot;$&quot;#,##0" sourceLinked="0"/>
        <majorTickMark val="none"/>
        <minorTickMark val="none"/>
        <crossAx val="111111111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525">
      <a:solidFill>
        <a:srgbClr val="E2E8F0"/>
      </a:solidFill>
      <a:prstDash val="solid"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twoCellAnchor>
    <from>
      <col>0</col>
      <colOff>0</colOff>
      <row>13</row>
      <rowOff>0</rowOff>
    </from>
    <to>
      <col>6</col>
      <colOff>0</colOff>
      <row>29</row>
      <rowOff>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  <twoCellAnchor>
    <from>
      <col>0</col>
      <colOff>0</colOff>
      <row>29</row>
      <rowOff>0</rowOff>
    </from>
    <to>
      <col>6</col>
      <colOff>0</colOff>
      <row>45</row>
      <rowOff>0</rowOff>
    </to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FF1a365d"/>
    <outlinePr summaryBelow="1" summaryRight="1"/>
    <pageSetUpPr/>
  </sheetPr>
  <dimension ref="A1:F136"/>
  <sheetViews>
    <sheetView zoomScale="100" zoomScaleNormal="100" workbookViewId="0">
      <pane ySplit="2" topLeftCell="A3" activePane="bottomLeft" state="frozen"/>
      <selection pane="bottomLeft" activeCell="A1" sqref="A1"/>
    </sheetView>
  </sheetViews>
  <sheetFormatPr baseColWidth="8" defaultRowHeight="15" outlineLevelRow="0"/>
  <cols>
    <col width="28" customWidth="1" min="1" max="1"/>
    <col width="22" customWidth="1" min="2" max="2"/>
    <col width="18" customWidth="1" min="3" max="4"/>
    <col width="22" customWidth="1" min="5" max="6"/>
  </cols>
  <sheetData>
    <row r="1" ht="40" customHeight="1">
      <c r="A1" s="1" t="inlineStr">
        <is>
          <t>EstiFlow</t>
        </is>
      </c>
    </row>
    <row r="2" ht="24" customHeight="1">
      <c r="A2" s="2" t="inlineStr">
        <is>
          <t>Preliminary Cost Estimate</t>
        </is>
      </c>
    </row>
    <row r="3" ht="8" customHeight="1"/>
    <row r="4" ht="22" customHeight="1">
      <c r="A4" s="3" t="inlineStr">
        <is>
          <t>Sample Duplex Project NSW</t>
        </is>
      </c>
      <c r="D4" s="4" t="inlineStr">
        <is>
          <t>Attached dual-occupancy duplex — 2 × 4-bedroom dwellings</t>
        </is>
      </c>
    </row>
    <row r="5">
      <c r="A5" s="5" t="inlineStr">
        <is>
          <t>Sample Project NSW</t>
        </is>
      </c>
      <c r="D5" s="6" t="inlineStr">
        <is>
          <t>28 April 2026</t>
        </is>
      </c>
    </row>
    <row r="6" ht="8" customHeight="1">
      <c r="A6" s="7" t="n"/>
      <c r="B6" s="7" t="n"/>
      <c r="C6" s="7" t="n"/>
      <c r="D6" s="7" t="n"/>
      <c r="E6" s="7" t="n"/>
      <c r="F6" s="7" t="n"/>
    </row>
    <row r="7" ht="36" customHeight="1">
      <c r="A7" s="8" t="inlineStr">
        <is>
          <t>Total Contract Value (inc GST)</t>
        </is>
      </c>
      <c r="D7" s="9">
        <f>'Bill of Quantities'!I275</f>
        <v/>
      </c>
    </row>
    <row r="8">
      <c r="A8" s="10" t="inlineStr">
        <is>
          <t>Priced area (m²)</t>
        </is>
      </c>
      <c r="B8" s="11" t="n">
        <v>279.07</v>
      </c>
      <c r="D8" s="12">
        <f>'Bill of Quantities'!I271/B8</f>
        <v/>
      </c>
    </row>
    <row r="9">
      <c r="A9" s="10" t="inlineStr">
        <is>
          <t>FSR-regulated GFA (m²)</t>
        </is>
      </c>
      <c r="B9" s="13" t="n">
        <v>245</v>
      </c>
      <c r="D9" s="4" t="inlineStr">
        <is>
          <t>Council / DA reporting area basis</t>
        </is>
      </c>
    </row>
    <row r="10"/>
    <row r="11">
      <c r="A11" s="14" t="inlineStr">
        <is>
          <t>Total Items</t>
        </is>
      </c>
      <c r="B11" s="14" t="inlineStr">
        <is>
          <t>Total Trades</t>
        </is>
      </c>
      <c r="C11" s="14" t="inlineStr">
        <is>
          <t>RFI Count</t>
        </is>
      </c>
      <c r="D11" s="15" t="n">
        <v>0</v>
      </c>
      <c r="E11" s="15" t="n">
        <v>0</v>
      </c>
    </row>
    <row r="12" ht="28" customHeight="1">
      <c r="A12" s="16">
        <f>COUNTA('Bill of Quantities'!A2:A267)-COUNTIF('Bill of Quantities'!A2:A267,"")</f>
        <v/>
      </c>
      <c r="B12" s="16" t="n">
        <v>26</v>
      </c>
      <c r="C12" s="16" t="n">
        <v>12</v>
      </c>
      <c r="D12" s="17">
        <f>(COUNTIF('Bill of Quantities'!K2:K267,"PROV")+COUNTIF('Bill of Quantities'!K2:K267,"T4")+COUNTIF('Bill of Quantities'!K2:K267,"tier4_provisional"))/A12</f>
        <v/>
      </c>
      <c r="E12" s="17">
        <f>(COUNTIF('Bill of Quantities'!K2:K267,"T1")+COUNTIF('Bill of Quantities'!K2:K267,"T2"))/A12</f>
        <v/>
      </c>
    </row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>
      <c r="A47" s="18" t="inlineStr">
        <is>
          <t>CHART DATA (Top 8 trades + Other — charts above update automatically)</t>
        </is>
      </c>
    </row>
    <row r="48">
      <c r="A48" s="19" t="inlineStr">
        <is>
          <t>Specialty / Joinery / Fitout</t>
        </is>
      </c>
      <c r="C48" s="20" t="n">
        <v>215300</v>
      </c>
      <c r="D48" s="21" t="n">
        <v>0.1790692424913597</v>
      </c>
    </row>
    <row r="49">
      <c r="A49" s="22" t="inlineStr">
        <is>
          <t>Site Management</t>
        </is>
      </c>
      <c r="C49" s="23" t="n">
        <v>150090</v>
      </c>
      <c r="D49" s="24" t="n">
        <v>0.1248328035556348</v>
      </c>
    </row>
    <row r="50">
      <c r="A50" s="22" t="inlineStr">
        <is>
          <t>Preliminaries</t>
        </is>
      </c>
      <c r="C50" s="23" t="n">
        <v>120463</v>
      </c>
      <c r="D50" s="24" t="n">
        <v>0.100191445231011</v>
      </c>
    </row>
    <row r="51">
      <c r="A51" s="22" t="inlineStr">
        <is>
          <t>Framing &amp; Roof Carpentry</t>
        </is>
      </c>
      <c r="C51" s="23" t="n">
        <v>98400</v>
      </c>
      <c r="D51" s="24" t="n">
        <v>0.08184121440385413</v>
      </c>
    </row>
    <row r="52">
      <c r="A52" s="22" t="inlineStr">
        <is>
          <t>Masonry &amp; Brickwork</t>
        </is>
      </c>
      <c r="C52" s="23" t="n">
        <v>56710</v>
      </c>
      <c r="D52" s="24" t="n">
        <v>0.04716682183783097</v>
      </c>
    </row>
    <row r="53">
      <c r="A53" s="22" t="inlineStr">
        <is>
          <t>Plumbing &amp; Hydraulics</t>
        </is>
      </c>
      <c r="C53" s="23" t="n">
        <v>56040</v>
      </c>
      <c r="D53" s="24" t="n">
        <v>0.04660956966658521</v>
      </c>
    </row>
    <row r="54">
      <c r="A54" s="22" t="inlineStr">
        <is>
          <t>Drainage &amp; Stormwater</t>
        </is>
      </c>
      <c r="C54" s="23" t="n">
        <v>47365</v>
      </c>
      <c r="D54" s="24" t="n">
        <v>0.03939440162844055</v>
      </c>
    </row>
    <row r="55">
      <c r="A55" s="22" t="inlineStr">
        <is>
          <t>Electrical</t>
        </is>
      </c>
      <c r="C55" s="23" t="n">
        <v>46725</v>
      </c>
      <c r="D55" s="24" t="n">
        <v>0.03886210104695207</v>
      </c>
    </row>
    <row r="56">
      <c r="A56" s="22" t="inlineStr">
        <is>
          <t>Other (18 trades)</t>
        </is>
      </c>
      <c r="C56" s="23" t="n">
        <v>411235.2</v>
      </c>
      <c r="D56" s="24" t="n">
        <v>0.3420324001383316</v>
      </c>
    </row>
    <row r="57">
      <c r="A57" s="25" t="inlineStr">
        <is>
          <t>TOTAL</t>
        </is>
      </c>
      <c r="C57" s="26" t="n">
        <v>1202328.2</v>
      </c>
      <c r="D57" s="27">
        <f>IF('Bill of Quantities'!I271=0,0,C57/'Bill of Quantities'!I271)</f>
        <v/>
      </c>
    </row>
    <row r="58">
      <c r="A58" s="28" t="inlineStr">
        <is>
          <t>TOTAL</t>
        </is>
      </c>
      <c r="B58" s="30" t="n"/>
      <c r="C58" s="29">
        <f>SUM(C49:C57)</f>
        <v/>
      </c>
      <c r="D58" s="30" t="n"/>
      <c r="E58" s="30" t="n"/>
      <c r="F58" s="30" t="n"/>
    </row>
    <row r="59"/>
    <row r="60">
      <c r="A60" s="31" t="inlineStr">
        <is>
          <t>COST SUMMARY</t>
        </is>
      </c>
      <c r="B60" s="94" t="n"/>
      <c r="C60" s="94" t="n"/>
      <c r="D60" s="94" t="n"/>
      <c r="E60" s="94" t="n"/>
      <c r="F60" s="94" t="n"/>
    </row>
    <row r="61">
      <c r="A61" s="32" t="inlineStr">
        <is>
          <t>Net Construction Total (ex GST, ex margin)</t>
        </is>
      </c>
      <c r="E61" s="33">
        <f>'Bill of Quantities'!I271</f>
        <v/>
      </c>
    </row>
    <row r="62">
      <c r="A62" s="32" t="inlineStr">
        <is>
          <t>Builder Margin</t>
        </is>
      </c>
      <c r="E62" s="33">
        <f>'Bill of Quantities'!I273</f>
        <v/>
      </c>
    </row>
    <row r="63">
      <c r="A63" s="32" t="inlineStr">
        <is>
          <t>Contract Subtotal (ex GST)</t>
        </is>
      </c>
      <c r="E63" s="33">
        <f>'Bill of Quantities'!I271+'Bill of Quantities'!I272+'Bill of Quantities'!I273</f>
        <v/>
      </c>
    </row>
    <row r="64">
      <c r="A64" s="32" t="inlineStr">
        <is>
          <t>GST (10%) on Contract Subtotal</t>
        </is>
      </c>
      <c r="E64" s="33">
        <f>'Bill of Quantities'!I274</f>
        <v/>
      </c>
    </row>
    <row r="65">
      <c r="A65" s="34" t="inlineStr">
        <is>
          <t>Total Contract Value (inc GST)</t>
        </is>
      </c>
      <c r="B65" s="95" t="n"/>
      <c r="C65" s="95" t="n"/>
      <c r="D65" s="95" t="n"/>
      <c r="E65" s="35">
        <f>'Bill of Quantities'!I275</f>
        <v/>
      </c>
      <c r="F65" s="95" t="n"/>
    </row>
    <row r="66"/>
    <row r="67">
      <c r="A67" s="32" t="inlineStr">
        <is>
          <t>Lockup Estimate</t>
        </is>
      </c>
      <c r="E67" s="33">
        <f>'Bill of Quantities'!I31+'Bill of Quantities'!I21+'Bill of Quantities'!I88+'Bill of Quantities'!I76+'Bill of Quantities'!I122+'Bill of Quantities'!I61+'Bill of Quantities'!I148+'Bill of Quantities'!I44+'Bill of Quantities'!I95+'Bill of Quantities'!I106+'Bill of Quantities'!I210+'Bill of Quantities'!I218+'Bill of Quantities'!I64+'Bill of Quantities'!I51+'Bill of Quantities'!I236</f>
        <v/>
      </c>
    </row>
    <row r="68">
      <c r="A68" s="32" t="inlineStr">
        <is>
          <t>Fitout Balance to Completion</t>
        </is>
      </c>
      <c r="E68" s="33">
        <f>'Bill of Quantities'!I148+'Bill of Quantities'!I131+'Bill of Quantities'!I236+'Bill of Quantities'!I244+'Bill of Quantities'!I175+'Bill of Quantities'!I210+'Bill of Quantities'!I261+'Bill of Quantities'!I218+'Bill of Quantities'!I254+'Bill of Quantities'!I265+'Bill of Quantities'!I268+'Bill of Quantities'!I157+'Bill of Quantities'!I182+'Bill of Quantities'!I166+'Bill of Quantities'!I190+'Bill of Quantities'!I21</f>
        <v/>
      </c>
    </row>
    <row r="69"/>
    <row r="70">
      <c r="A70" s="36" t="inlineStr">
        <is>
          <t>Rate Source: Published industry cost data (current edition)</t>
        </is>
      </c>
    </row>
    <row r="71"/>
    <row r="72"/>
    <row r="73">
      <c r="A73" s="31" t="inlineStr">
        <is>
          <t>TRADE COST BREAKDOWN</t>
        </is>
      </c>
      <c r="B73" s="94" t="n"/>
      <c r="C73" s="94" t="n"/>
      <c r="D73" s="94" t="n"/>
      <c r="E73" s="94" t="n"/>
      <c r="F73" s="94" t="n"/>
    </row>
    <row r="74" ht="22" customHeight="1">
      <c r="A74" s="37" t="inlineStr">
        <is>
          <t>Specialty / Joinery / Fitout</t>
        </is>
      </c>
      <c r="C74" s="37" t="n">
        <v>11</v>
      </c>
      <c r="D74" s="38" t="n">
        <v>215300</v>
      </c>
      <c r="E74" s="39" t="n">
        <v>0.1790692424913597</v>
      </c>
    </row>
    <row r="75">
      <c r="A75" s="32" t="inlineStr">
        <is>
          <t>Site Management</t>
        </is>
      </c>
      <c r="C75" s="40" t="n">
        <v>5</v>
      </c>
      <c r="D75" s="41" t="n">
        <v>150090</v>
      </c>
      <c r="E75" s="42" t="n">
        <v>0.1248328035556348</v>
      </c>
    </row>
    <row r="76">
      <c r="A76" s="43" t="inlineStr">
        <is>
          <t>Preliminaries</t>
        </is>
      </c>
      <c r="C76" s="44" t="n">
        <v>16</v>
      </c>
      <c r="D76" s="45" t="n">
        <v>120463</v>
      </c>
      <c r="E76" s="46" t="n">
        <v>0.100191445231011</v>
      </c>
    </row>
    <row r="77">
      <c r="A77" s="32" t="inlineStr">
        <is>
          <t>Framing &amp; Roof Carpentry</t>
        </is>
      </c>
      <c r="C77" s="40" t="n">
        <v>7</v>
      </c>
      <c r="D77" s="41" t="n">
        <v>98400</v>
      </c>
      <c r="E77" s="42" t="n">
        <v>0.08184121440385413</v>
      </c>
    </row>
    <row r="78">
      <c r="A78" s="43" t="inlineStr">
        <is>
          <t>Masonry &amp; Brickwork</t>
        </is>
      </c>
      <c r="C78" s="44" t="n">
        <v>7</v>
      </c>
      <c r="D78" s="45" t="n">
        <v>56710</v>
      </c>
      <c r="E78" s="46" t="n">
        <v>0.04716682183783097</v>
      </c>
    </row>
    <row r="79">
      <c r="A79" s="32" t="inlineStr">
        <is>
          <t>Plumbing &amp; Hydraulics</t>
        </is>
      </c>
      <c r="C79" s="40" t="n">
        <v>14</v>
      </c>
      <c r="D79" s="41" t="n">
        <v>56040</v>
      </c>
      <c r="E79" s="42" t="n">
        <v>0.04660956966658521</v>
      </c>
    </row>
    <row r="80">
      <c r="A80" s="43" t="inlineStr">
        <is>
          <t>Drainage &amp; Stormwater</t>
        </is>
      </c>
      <c r="C80" s="44" t="n">
        <v>5</v>
      </c>
      <c r="D80" s="45" t="n">
        <v>47365</v>
      </c>
      <c r="E80" s="46" t="n">
        <v>0.03939440162844055</v>
      </c>
    </row>
    <row r="81">
      <c r="A81" s="32" t="inlineStr">
        <is>
          <t>Electrical</t>
        </is>
      </c>
      <c r="C81" s="40" t="n">
        <v>12</v>
      </c>
      <c r="D81" s="41" t="n">
        <v>46725</v>
      </c>
      <c r="E81" s="42" t="n">
        <v>0.03886210104695207</v>
      </c>
    </row>
    <row r="82">
      <c r="A82" s="43" t="inlineStr">
        <is>
          <t>Doors &amp; Door Hardware</t>
        </is>
      </c>
      <c r="C82" s="44" t="n">
        <v>7</v>
      </c>
      <c r="D82" s="45" t="n">
        <v>45740</v>
      </c>
      <c r="E82" s="46" t="n">
        <v>0.03804285718325496</v>
      </c>
    </row>
    <row r="83">
      <c r="A83" s="32" t="inlineStr">
        <is>
          <t>Glazing &amp; Windows</t>
        </is>
      </c>
      <c r="C83" s="40" t="n">
        <v>10</v>
      </c>
      <c r="D83" s="41" t="n">
        <v>45240</v>
      </c>
      <c r="E83" s="42" t="n">
        <v>0.03762699735396708</v>
      </c>
    </row>
    <row r="84">
      <c r="A84" s="43" t="inlineStr">
        <is>
          <t>Mechanical Services / HVAC</t>
        </is>
      </c>
      <c r="C84" s="44" t="n">
        <v>3</v>
      </c>
      <c r="D84" s="45" t="n">
        <v>41200</v>
      </c>
      <c r="E84" s="46" t="n">
        <v>0.03426684993332103</v>
      </c>
    </row>
    <row r="85">
      <c r="A85" s="32" t="inlineStr">
        <is>
          <t>Internal Linings &amp; Plaster</t>
        </is>
      </c>
      <c r="C85" s="40" t="n">
        <v>3</v>
      </c>
      <c r="D85" s="41" t="n">
        <v>38598</v>
      </c>
      <c r="E85" s="42" t="n">
        <v>0.03210271538170693</v>
      </c>
    </row>
    <row r="86">
      <c r="A86" s="43" t="inlineStr">
        <is>
          <t>Slab &amp; Substructure</t>
        </is>
      </c>
      <c r="C86" s="44" t="n">
        <v>5</v>
      </c>
      <c r="D86" s="45" t="n">
        <v>32562.6</v>
      </c>
      <c r="E86" s="46" t="n">
        <v>0.02708295455433882</v>
      </c>
    </row>
    <row r="87">
      <c r="A87" s="32" t="inlineStr">
        <is>
          <t>External Works &amp; Landscape</t>
        </is>
      </c>
      <c r="C87" s="40" t="n">
        <v>2</v>
      </c>
      <c r="D87" s="41" t="n">
        <v>31950</v>
      </c>
      <c r="E87" s="42" t="n">
        <v>0.02657344309149532</v>
      </c>
    </row>
    <row r="88">
      <c r="A88" s="43" t="inlineStr">
        <is>
          <t>Demolition &amp; Asbestos</t>
        </is>
      </c>
      <c r="C88" s="44" t="n">
        <v>8</v>
      </c>
      <c r="D88" s="45" t="n">
        <v>29812.6</v>
      </c>
      <c r="E88" s="46" t="n">
        <v>0.0247957254932555</v>
      </c>
    </row>
    <row r="89">
      <c r="A89" s="32" t="inlineStr">
        <is>
          <t>Render to Masonry</t>
        </is>
      </c>
      <c r="C89" s="40" t="n">
        <v>2</v>
      </c>
      <c r="D89" s="41" t="n">
        <v>21450</v>
      </c>
      <c r="E89" s="42" t="n">
        <v>0.01784038667644991</v>
      </c>
    </row>
    <row r="90">
      <c r="A90" s="43" t="inlineStr">
        <is>
          <t>Roofing &amp; Sheet Metal</t>
        </is>
      </c>
      <c r="C90" s="44" t="n">
        <v>5</v>
      </c>
      <c r="D90" s="45" t="n">
        <v>19002</v>
      </c>
      <c r="E90" s="46" t="n">
        <v>0.01580433695225646</v>
      </c>
    </row>
    <row r="91">
      <c r="A91" s="32" t="inlineStr">
        <is>
          <t>Painting</t>
        </is>
      </c>
      <c r="C91" s="40" t="n">
        <v>4</v>
      </c>
      <c r="D91" s="41" t="n">
        <v>18855</v>
      </c>
      <c r="E91" s="42" t="n">
        <v>0.01568207416244583</v>
      </c>
    </row>
    <row r="92">
      <c r="A92" s="43" t="inlineStr">
        <is>
          <t>Paving &amp; Driveway</t>
        </is>
      </c>
      <c r="C92" s="44" t="n">
        <v>2</v>
      </c>
      <c r="D92" s="45" t="n">
        <v>17400</v>
      </c>
      <c r="E92" s="46" t="n">
        <v>0.01447192205921811</v>
      </c>
    </row>
    <row r="93">
      <c r="A93" s="32" t="inlineStr">
        <is>
          <t>Site Fencing</t>
        </is>
      </c>
      <c r="C93" s="40" t="n">
        <v>1</v>
      </c>
      <c r="D93" s="41" t="n">
        <v>16000</v>
      </c>
      <c r="E93" s="42" t="n">
        <v>0.01330751453721205</v>
      </c>
    </row>
    <row r="94">
      <c r="A94" s="43" t="inlineStr">
        <is>
          <t>Insulation</t>
        </is>
      </c>
      <c r="C94" s="44" t="n">
        <v>3</v>
      </c>
      <c r="D94" s="45" t="n">
        <v>12690</v>
      </c>
      <c r="E94" s="46" t="n">
        <v>0.01055452246732631</v>
      </c>
    </row>
    <row r="95">
      <c r="A95" s="32" t="inlineStr">
        <is>
          <t>Floor Finishes (timber/carpet)</t>
        </is>
      </c>
      <c r="C95" s="40" t="n">
        <v>2</v>
      </c>
      <c r="D95" s="41" t="n">
        <v>11670</v>
      </c>
      <c r="E95" s="42" t="n">
        <v>0.009706168415579041</v>
      </c>
    </row>
    <row r="96">
      <c r="A96" s="43" t="inlineStr">
        <is>
          <t>Waterproofing</t>
        </is>
      </c>
      <c r="C96" s="44" t="n">
        <v>3</v>
      </c>
      <c r="D96" s="45" t="n">
        <v>8750</v>
      </c>
      <c r="E96" s="46" t="n">
        <v>0.007277547012537841</v>
      </c>
    </row>
    <row r="97">
      <c r="A97" s="32" t="inlineStr">
        <is>
          <t>Termite Management</t>
        </is>
      </c>
      <c r="C97" s="40" t="n">
        <v>1</v>
      </c>
      <c r="D97" s="41" t="n">
        <v>8000</v>
      </c>
      <c r="E97" s="42" t="n">
        <v>0.006653757268606026</v>
      </c>
    </row>
    <row r="98">
      <c r="A98" s="43" t="inlineStr">
        <is>
          <t>Wet-area Tiling</t>
        </is>
      </c>
      <c r="C98" s="44" t="n">
        <v>2</v>
      </c>
      <c r="D98" s="45" t="n">
        <v>7045</v>
      </c>
      <c r="E98" s="46" t="n">
        <v>0.005859464994666182</v>
      </c>
    </row>
    <row r="99">
      <c r="A99" s="32" t="inlineStr">
        <is>
          <t>Excavation &amp; Cut-to-level</t>
        </is>
      </c>
      <c r="C99" s="40" t="n">
        <v>2</v>
      </c>
      <c r="D99" s="41" t="n">
        <v>5270</v>
      </c>
      <c r="E99" s="42" t="n">
        <v>0.00438316260069422</v>
      </c>
    </row>
    <row r="100">
      <c r="A100" s="43" t="inlineStr">
        <is>
          <t>Site Preparation &amp; Earthworks</t>
        </is>
      </c>
      <c r="C100" s="44" t="n">
        <v>2</v>
      </c>
      <c r="D100" s="47">
        <f>'Bill of Quantities'!I51</f>
        <v/>
      </c>
      <c r="E100" s="46">
        <f>IF('Bill of Quantities'!I271=0,0,D100/'Bill of Quantities'!I271)</f>
        <v/>
      </c>
    </row>
    <row r="101">
      <c r="A101" s="48" t="inlineStr">
        <is>
          <t>TOTAL</t>
        </is>
      </c>
      <c r="B101" s="95" t="n"/>
      <c r="C101" s="49">
        <f>SUM(C75:C100)</f>
        <v/>
      </c>
      <c r="D101" s="50">
        <f>'Bill of Quantities'!I271</f>
        <v/>
      </c>
      <c r="E101" s="51" t="n">
        <v>1</v>
      </c>
      <c r="F101" s="95" t="n"/>
    </row>
    <row r="102"/>
    <row r="103"/>
    <row r="104">
      <c r="A104" s="31" t="inlineStr">
        <is>
          <t>ESTIMATE DETAILS</t>
        </is>
      </c>
      <c r="B104" s="94" t="n"/>
      <c r="C104" s="94" t="n"/>
      <c r="D104" s="94" t="n"/>
      <c r="E104" s="94" t="n"/>
      <c r="F104" s="94" t="n"/>
    </row>
    <row r="105">
      <c r="A105" s="5" t="inlineStr">
        <is>
          <t>Job Reference</t>
        </is>
      </c>
      <c r="C105" s="32" t="n"/>
    </row>
    <row r="106">
      <c r="A106" s="5" t="inlineStr">
        <is>
          <t>Dwelling Count</t>
        </is>
      </c>
      <c r="C106" s="32" t="n">
        <v>2</v>
      </c>
    </row>
    <row r="107">
      <c r="A107" s="5" t="inlineStr">
        <is>
          <t>Project Type</t>
        </is>
      </c>
      <c r="C107" s="32" t="inlineStr">
        <is>
          <t>Attached dual-occupancy duplex — 2 × 4-bedroom dwellings</t>
        </is>
      </c>
    </row>
    <row r="108">
      <c r="A108" s="5" t="inlineStr">
        <is>
          <t>Project Type</t>
        </is>
      </c>
      <c r="C108" s="32" t="inlineStr">
        <is>
          <t>Attached dual-occupancy duplex — 2 × 4-bedroom dwellings</t>
        </is>
      </c>
    </row>
    <row r="109">
      <c r="A109" s="5" t="inlineStr">
        <is>
          <t>Estimate Date</t>
        </is>
      </c>
      <c r="C109" s="32" t="inlineStr">
        <is>
          <t>28 April 2026</t>
        </is>
      </c>
    </row>
    <row r="110">
      <c r="A110" s="5" t="inlineStr">
        <is>
          <t>Estimate Type</t>
        </is>
      </c>
      <c r="C110" s="32" t="inlineStr">
        <is>
          <t>Combined Rates (Supply + Install)</t>
        </is>
      </c>
    </row>
    <row r="111">
      <c r="A111" s="5" t="inlineStr">
        <is>
          <t>Revision ID</t>
        </is>
      </c>
      <c r="C111" s="32" t="inlineStr">
        <is>
          <t>N/A</t>
        </is>
      </c>
    </row>
    <row r="112"/>
    <row r="113">
      <c r="A113" s="31" t="inlineStr">
        <is>
          <t>MEASUREMENT TIERS</t>
        </is>
      </c>
      <c r="B113" s="94" t="n"/>
      <c r="C113" s="94" t="n"/>
      <c r="D113" s="94" t="n"/>
      <c r="E113" s="94" t="n"/>
      <c r="F113" s="94" t="n"/>
    </row>
    <row r="114">
      <c r="A114" s="32" t="inlineStr">
        <is>
          <t>Documented (Scheduled/Stated)</t>
        </is>
      </c>
      <c r="C114" s="52">
        <f>COUNTIF('Bill of Quantities'!K2:K267,"T1")</f>
        <v/>
      </c>
      <c r="D114" s="36" t="inlineStr">
        <is>
          <t>Values taken from printed schedules and specifications</t>
        </is>
      </c>
    </row>
    <row r="115">
      <c r="A115" s="32" t="inlineStr">
        <is>
          <t>Derived (Measured/Computed)</t>
        </is>
      </c>
      <c r="C115" s="52">
        <f>COUNTIF('Bill of Quantities'!K2:K267,"T2")</f>
        <v/>
      </c>
      <c r="D115" s="36" t="inlineStr">
        <is>
          <t>Quantities computed from scaled drawings and geometry</t>
        </is>
      </c>
    </row>
    <row r="116">
      <c r="A116" s="32" t="inlineStr">
        <is>
          <t>Estimated (Indicative)</t>
        </is>
      </c>
      <c r="C116" s="52">
        <f>COUNTIF('Bill of Quantities'!K2:K267,"T3")</f>
        <v/>
      </c>
      <c r="D116" s="36" t="inlineStr">
        <is>
          <t>Estimated quantities requiring verification</t>
        </is>
      </c>
    </row>
    <row r="117">
      <c r="A117" s="32" t="inlineStr">
        <is>
          <t>Provisional</t>
        </is>
      </c>
      <c r="C117" s="52">
        <f>COUNTIF('Bill of Quantities'!K2:K267,"PROV")+COUNTIF('Bill of Quantities'!K2:K267,"T4")+COUNTIF('Bill of Quantities'!K2:K267,"tier4_provisional")</f>
        <v/>
      </c>
      <c r="D117" s="36" t="inlineStr">
        <is>
          <t>Provisional sums and allowances</t>
        </is>
      </c>
    </row>
    <row r="118"/>
    <row r="119"/>
    <row r="120">
      <c r="A120" s="31" t="inlineStr">
        <is>
          <t>HOW TO USE THIS WORKBOOK</t>
        </is>
      </c>
      <c r="B120" s="94" t="n"/>
      <c r="C120" s="94" t="n"/>
      <c r="D120" s="94" t="n"/>
      <c r="E120" s="94" t="n"/>
      <c r="F120" s="94" t="n"/>
    </row>
    <row r="121" ht="28" customHeight="1">
      <c r="A121" s="53" t="inlineStr">
        <is>
          <t>1.  Start with this Summary sheet to review the total contract value and trade breakdown.</t>
        </is>
      </c>
    </row>
    <row r="122" ht="28" customHeight="1">
      <c r="A122" s="53" t="inlineStr">
        <is>
          <t>2.  ALL dollar values on this sheet are live formulas linked to the "Bill of Quantities" sheet.</t>
        </is>
      </c>
    </row>
    <row r="123" ht="28" customHeight="1">
      <c r="A123" s="53" t="inlineStr">
        <is>
          <t>3.  Open "Bill of Quantities" and edit any Rate or Quantity -- all totals on this Summary and the Trade Summary sheet will update automatically via Excel formulas.</t>
        </is>
      </c>
    </row>
    <row r="124" ht="28" customHeight="1">
      <c r="A124" s="53" t="inlineStr">
        <is>
          <t>4.  Use "Program Dashboard" for the visual program overview: milestones, phase timing, critical path and procurement releases.</t>
        </is>
      </c>
    </row>
    <row r="125" ht="28" customHeight="1">
      <c r="A125" s="53" t="inlineStr">
        <is>
          <t>5.  Use "Schedule Inputs" to set a project start date, edit trade lead times, and apply builder overrides.</t>
        </is>
      </c>
    </row>
    <row r="126" ht="28" customHeight="1">
      <c r="A126" s="53" t="inlineStr">
        <is>
          <t>6.  Review "Indicative Program" for the dependency-aware baseline schedule and override durations where required.</t>
        </is>
      </c>
    </row>
    <row r="127" ht="28" customHeight="1">
      <c r="A127" s="53" t="inlineStr">
        <is>
          <t>7.  Check "Procurement Schedule" for long-lead release dates and on-site requirements.</t>
        </is>
      </c>
    </row>
    <row r="128" ht="28" customHeight="1">
      <c r="A128" s="53" t="inlineStr">
        <is>
          <t>8.  "Program Gantt" shows the printable colour-coded program with procurement, milestones, and critical path highlighting.</t>
        </is>
      </c>
    </row>
    <row r="129" ht="28" customHeight="1">
      <c r="A129" s="53" t="inlineStr">
        <is>
          <t>9.  Check "Provisional Sums" for items that are allowance-based and will be subject to final measurement.</t>
        </is>
      </c>
    </row>
    <row r="130" ht="28" customHeight="1">
      <c r="A130" s="53" t="inlineStr">
        <is>
          <t>10. The "RFI Register" lists all items requiring further information or verification. Use the Status dropdown to track responses (OPEN / IN PROGRESS / CLOSED / N/A).</t>
        </is>
      </c>
    </row>
    <row r="131" ht="28" customHeight="1">
      <c r="A131" s="53" t="inlineStr">
        <is>
          <t>11. "Trade Exclusions" and "Scope Assumptions" document what is and is not included in this estimate.</t>
        </is>
      </c>
    </row>
    <row r="132" ht="28" customHeight="1">
      <c r="A132" s="53" t="inlineStr">
        <is>
          <t>12. All data sheets have filters enabled -- use the dropdown arrows in the header row to filter by trade, status, or any column.</t>
        </is>
      </c>
    </row>
    <row r="133" ht="28" customHeight="1">
      <c r="A133" s="53" t="inlineStr">
        <is>
          <t>13. Charts above are native Excel charts linked to the "Chart Data" table. When you edit rates or quantities in BOQ, the charts update automatically.</t>
        </is>
      </c>
    </row>
    <row r="134"/>
    <row r="135"/>
    <row r="136">
      <c r="A136" s="36" t="inlineStr">
        <is>
          <t>Generated by EstiFlow | 28 April 2026 | Confidential</t>
        </is>
      </c>
    </row>
  </sheetData>
  <mergeCells count="144">
    <mergeCell ref="E62:F62"/>
    <mergeCell ref="D116:F116"/>
    <mergeCell ref="A98:B98"/>
    <mergeCell ref="A51:B51"/>
    <mergeCell ref="A107:B107"/>
    <mergeCell ref="A133:F133"/>
    <mergeCell ref="A88:B88"/>
    <mergeCell ref="D53:F53"/>
    <mergeCell ref="E64:F64"/>
    <mergeCell ref="E79:F79"/>
    <mergeCell ref="A47:F47"/>
    <mergeCell ref="A54:B54"/>
    <mergeCell ref="E87:F87"/>
    <mergeCell ref="A90:B90"/>
    <mergeCell ref="E63:F63"/>
    <mergeCell ref="A99:B99"/>
    <mergeCell ref="A64:D64"/>
    <mergeCell ref="D9:F9"/>
    <mergeCell ref="A74:B74"/>
    <mergeCell ref="A56:B56"/>
    <mergeCell ref="C107:F107"/>
    <mergeCell ref="E65:F65"/>
    <mergeCell ref="A101:B101"/>
    <mergeCell ref="A121:F121"/>
    <mergeCell ref="E99:F99"/>
    <mergeCell ref="A76:B76"/>
    <mergeCell ref="A85:B85"/>
    <mergeCell ref="D49:F49"/>
    <mergeCell ref="E101:F101"/>
    <mergeCell ref="A53:B53"/>
    <mergeCell ref="A109:B109"/>
    <mergeCell ref="A73:F73"/>
    <mergeCell ref="E91:F91"/>
    <mergeCell ref="E85:F85"/>
    <mergeCell ref="A60:F60"/>
    <mergeCell ref="E100:F100"/>
    <mergeCell ref="C105:F105"/>
    <mergeCell ref="A70:F70"/>
    <mergeCell ref="A117:B117"/>
    <mergeCell ref="E75:F75"/>
    <mergeCell ref="A111:B111"/>
    <mergeCell ref="E93:F93"/>
    <mergeCell ref="A124:F124"/>
    <mergeCell ref="D57:F57"/>
    <mergeCell ref="A48:B48"/>
    <mergeCell ref="A62:D62"/>
    <mergeCell ref="E67:F67"/>
    <mergeCell ref="A79:B79"/>
    <mergeCell ref="A87:B87"/>
    <mergeCell ref="C111:F111"/>
    <mergeCell ref="A2:F2"/>
    <mergeCell ref="A5:C5"/>
    <mergeCell ref="A126:F126"/>
    <mergeCell ref="A89:B89"/>
    <mergeCell ref="A4:C4"/>
    <mergeCell ref="A122:F122"/>
    <mergeCell ref="D117:F117"/>
    <mergeCell ref="A105:B105"/>
    <mergeCell ref="D55:F55"/>
    <mergeCell ref="A125:F125"/>
    <mergeCell ref="A61:D61"/>
    <mergeCell ref="D5:F5"/>
    <mergeCell ref="E90:F90"/>
    <mergeCell ref="D54:F54"/>
    <mergeCell ref="A127:F127"/>
    <mergeCell ref="A116:B116"/>
    <mergeCell ref="A91:B91"/>
    <mergeCell ref="A100:B100"/>
    <mergeCell ref="A52:B52"/>
    <mergeCell ref="E76:F76"/>
    <mergeCell ref="A115:B115"/>
    <mergeCell ref="A93:B93"/>
    <mergeCell ref="A7:C7"/>
    <mergeCell ref="A77:B77"/>
    <mergeCell ref="A83:B83"/>
    <mergeCell ref="A92:B92"/>
    <mergeCell ref="C110:F110"/>
    <mergeCell ref="E68:F68"/>
    <mergeCell ref="A49:B49"/>
    <mergeCell ref="A136:F136"/>
    <mergeCell ref="E83:F83"/>
    <mergeCell ref="A94:B94"/>
    <mergeCell ref="A63:D63"/>
    <mergeCell ref="D7:F7"/>
    <mergeCell ref="E92:F92"/>
    <mergeCell ref="A68:D68"/>
    <mergeCell ref="A129:F129"/>
    <mergeCell ref="A78:B78"/>
    <mergeCell ref="E94:F94"/>
    <mergeCell ref="A75:B75"/>
    <mergeCell ref="C108:F108"/>
    <mergeCell ref="A80:B80"/>
    <mergeCell ref="E84:F84"/>
    <mergeCell ref="A131:F131"/>
    <mergeCell ref="D8:F8"/>
    <mergeCell ref="E78:F78"/>
    <mergeCell ref="A55:B55"/>
    <mergeCell ref="D51:F51"/>
    <mergeCell ref="E77:F77"/>
    <mergeCell ref="A57:B57"/>
    <mergeCell ref="E86:F86"/>
    <mergeCell ref="E80:F80"/>
    <mergeCell ref="E95:F95"/>
    <mergeCell ref="D50:F50"/>
    <mergeCell ref="E89:F89"/>
    <mergeCell ref="A65:D65"/>
    <mergeCell ref="E61:F61"/>
    <mergeCell ref="C109:F109"/>
    <mergeCell ref="D115:F115"/>
    <mergeCell ref="A106:B106"/>
    <mergeCell ref="A96:B96"/>
    <mergeCell ref="A1:F1"/>
    <mergeCell ref="E81:F81"/>
    <mergeCell ref="E96:F96"/>
    <mergeCell ref="A82:B82"/>
    <mergeCell ref="C106:F106"/>
    <mergeCell ref="A128:F128"/>
    <mergeCell ref="E98:F98"/>
    <mergeCell ref="A120:F120"/>
    <mergeCell ref="D48:F48"/>
    <mergeCell ref="A110:B110"/>
    <mergeCell ref="E88:F88"/>
    <mergeCell ref="A104:F104"/>
    <mergeCell ref="E82:F82"/>
    <mergeCell ref="A113:F113"/>
    <mergeCell ref="A67:D67"/>
    <mergeCell ref="A108:B108"/>
    <mergeCell ref="D4:F4"/>
    <mergeCell ref="D56:F56"/>
    <mergeCell ref="A84:B84"/>
    <mergeCell ref="D114:F114"/>
    <mergeCell ref="E74:F74"/>
    <mergeCell ref="A50:B50"/>
    <mergeCell ref="A86:B86"/>
    <mergeCell ref="A95:B95"/>
    <mergeCell ref="A130:F130"/>
    <mergeCell ref="A97:B97"/>
    <mergeCell ref="A123:F123"/>
    <mergeCell ref="A81:B81"/>
    <mergeCell ref="A132:F132"/>
    <mergeCell ref="E97:F97"/>
    <mergeCell ref="D52:F52"/>
    <mergeCell ref="A58:B58"/>
    <mergeCell ref="A114:B114"/>
  </mergeCells>
  <pageMargins left="0.787402" right="0.787402" top="0.787402" bottom="0.787402" header="0.3" footer="0.3"/>
  <pageSetup orientation="landscape" paperSize="8" scale="100" fitToHeight="1" fitToWidth="1" firstPageNumber="1" useFirstPageNumber="1" horizontalDpi="4294967295" verticalDpi="4294967295" copies="1"/>
  <headerFooter>
    <oddHeader/>
    <oddFooter>&amp;LGenerated by EstiFlow | 28 April 2026 | Confidential&amp;CPage &amp;P of &amp;N</oddFooter>
    <evenHeader/>
    <evenFooter>&amp;LGenerated by EstiFlow | 28 April 2026 | Confidential&amp;CPage &amp;P of &amp;N</evenFooter>
    <firstHeader/>
    <firstFooter/>
  </headerFooter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tabColor rgb="FF38a169"/>
    <outlinePr summaryBelow="1" summaryRight="1"/>
    <pageSetUpPr/>
  </sheetPr>
  <dimension ref="A1:M14"/>
  <sheetViews>
    <sheetView zoomScale="100" zoomScaleNormal="100" workbookViewId="0">
      <pane ySplit="2" topLeftCell="A3" activePane="bottomLeft" state="frozen"/>
      <selection pane="bottomLeft" activeCell="A1" sqref="A1"/>
    </sheetView>
  </sheetViews>
  <sheetFormatPr baseColWidth="8" defaultRowHeight="15" outlineLevelRow="0"/>
  <cols>
    <col width="22" customWidth="1" min="1" max="1"/>
    <col width="14" customWidth="1" min="2" max="2"/>
    <col width="22" customWidth="1" min="3" max="3"/>
    <col width="18" customWidth="1" min="4" max="4"/>
    <col width="42" customWidth="1" min="5" max="5"/>
    <col width="10" customWidth="1" min="6" max="7"/>
    <col width="12" customWidth="1" min="8" max="8"/>
    <col width="14" customWidth="1" min="9" max="9"/>
    <col width="28" customWidth="1" min="10" max="10"/>
    <col width="12" customWidth="1" min="11" max="12"/>
    <col width="18" customWidth="1" min="13" max="13"/>
  </cols>
  <sheetData>
    <row r="1" ht="32" customHeight="1">
      <c r="A1" s="79" t="inlineStr">
        <is>
          <t>Substructure</t>
        </is>
      </c>
    </row>
    <row r="2" ht="24" customHeight="1">
      <c r="A2" s="54" t="inlineStr">
        <is>
          <t>Trade</t>
        </is>
      </c>
      <c r="B2" s="54" t="inlineStr">
        <is>
          <t>Element Code</t>
        </is>
      </c>
      <c r="C2" s="54" t="inlineStr">
        <is>
          <t>Element Name</t>
        </is>
      </c>
      <c r="D2" s="54" t="inlineStr">
        <is>
          <t>Package</t>
        </is>
      </c>
      <c r="E2" s="54" t="inlineStr">
        <is>
          <t>Description</t>
        </is>
      </c>
      <c r="F2" s="54" t="inlineStr">
        <is>
          <t>Qty</t>
        </is>
      </c>
      <c r="G2" s="54" t="inlineStr">
        <is>
          <t>Unit</t>
        </is>
      </c>
      <c r="H2" s="54" t="inlineStr">
        <is>
          <t>Rate ($)</t>
        </is>
      </c>
      <c r="I2" s="54" t="inlineStr">
        <is>
          <t>Measure</t>
        </is>
      </c>
      <c r="J2" s="54" t="inlineStr">
        <is>
          <t>Gap Reason</t>
        </is>
      </c>
      <c r="K2" s="54" t="inlineStr">
        <is>
          <t>Dwelling</t>
        </is>
      </c>
      <c r="L2" s="54" t="inlineStr">
        <is>
          <t>Level</t>
        </is>
      </c>
      <c r="M2" s="54" t="inlineStr">
        <is>
          <t>Room</t>
        </is>
      </c>
    </row>
    <row r="3">
      <c r="A3" t="inlineStr">
        <is>
          <t>Stormwater Drainage</t>
        </is>
      </c>
      <c r="B3" t="inlineStr"/>
      <c r="C3" t="inlineStr"/>
      <c r="D3" t="inlineStr"/>
      <c r="E3" t="inlineStr">
        <is>
          <t>PVC stormwater pipe</t>
        </is>
      </c>
      <c r="F3" t="n">
        <v>47</v>
      </c>
      <c r="G3" t="inlineStr">
        <is>
          <t>m</t>
        </is>
      </c>
      <c r="H3" s="64" t="n">
        <v>45</v>
      </c>
      <c r="J3" t="inlineStr"/>
      <c r="K3" t="inlineStr"/>
      <c r="L3" t="inlineStr">
        <is>
          <t>General</t>
        </is>
      </c>
      <c r="M3" t="inlineStr"/>
    </row>
    <row r="4">
      <c r="A4" t="inlineStr">
        <is>
          <t>Stormwater Drainage</t>
        </is>
      </c>
      <c r="B4" t="inlineStr"/>
      <c r="C4" t="inlineStr"/>
      <c r="D4" t="inlineStr"/>
      <c r="E4" t="inlineStr">
        <is>
          <t>Stormwater pit</t>
        </is>
      </c>
      <c r="F4" t="n">
        <v>5</v>
      </c>
      <c r="G4" t="inlineStr">
        <is>
          <t>No.</t>
        </is>
      </c>
      <c r="H4" s="64" t="n">
        <v>850</v>
      </c>
      <c r="J4" t="inlineStr"/>
      <c r="K4" t="inlineStr"/>
      <c r="L4" t="inlineStr">
        <is>
          <t>General</t>
        </is>
      </c>
      <c r="M4" t="inlineStr"/>
    </row>
    <row r="5">
      <c r="A5" t="inlineStr">
        <is>
          <t>Stormwater Drainage</t>
        </is>
      </c>
      <c r="B5" t="inlineStr"/>
      <c r="C5" t="inlineStr"/>
      <c r="D5" t="inlineStr"/>
      <c r="E5" t="inlineStr">
        <is>
          <t>Sewer connection and boundary trap</t>
        </is>
      </c>
      <c r="F5" t="n">
        <v>2</v>
      </c>
      <c r="G5" t="inlineStr">
        <is>
          <t>No.</t>
        </is>
      </c>
      <c r="H5" s="64" t="n">
        <v>3500</v>
      </c>
      <c r="J5" t="inlineStr"/>
      <c r="K5" t="inlineStr"/>
      <c r="L5" t="inlineStr">
        <is>
          <t>General</t>
        </is>
      </c>
      <c r="M5" t="inlineStr"/>
    </row>
    <row r="6">
      <c r="A6" t="inlineStr">
        <is>
          <t>Stormwater Drainage</t>
        </is>
      </c>
      <c r="B6" t="inlineStr"/>
      <c r="C6" t="inlineStr"/>
      <c r="D6" t="inlineStr"/>
      <c r="E6" t="inlineStr">
        <is>
          <t>Rainwater tank 1,500 L per dwelling + first-flush + pump (BASIX-SAMPLE-A/SAMPLE-B water commitment)</t>
        </is>
      </c>
      <c r="F6" t="n">
        <v>2</v>
      </c>
      <c r="G6" t="inlineStr">
        <is>
          <t>No.</t>
        </is>
      </c>
      <c r="H6" s="64" t="n">
        <v>4500</v>
      </c>
      <c r="J6" t="inlineStr"/>
      <c r="K6" t="inlineStr"/>
      <c r="L6" t="inlineStr">
        <is>
          <t>General</t>
        </is>
      </c>
      <c r="M6" t="inlineStr"/>
    </row>
    <row r="7">
      <c r="A7" t="inlineStr">
        <is>
          <t>Stormwater Drainage</t>
        </is>
      </c>
      <c r="B7" t="inlineStr"/>
      <c r="C7" t="inlineStr"/>
      <c r="D7" t="inlineStr"/>
      <c r="E7" t="inlineStr">
        <is>
          <t>Civil engineering allowance — On-Site Detention (OSD) tank, charged-line stormwater connection, council-approved detail (NSW charged-line typical for dual-occ)</t>
        </is>
      </c>
      <c r="F7" t="n">
        <v>1</v>
      </c>
      <c r="G7" t="inlineStr">
        <is>
          <t>lump</t>
        </is>
      </c>
      <c r="H7" s="64" t="n">
        <v>25000</v>
      </c>
      <c r="J7" t="inlineStr"/>
      <c r="K7" t="inlineStr"/>
      <c r="L7" t="inlineStr">
        <is>
          <t>Site</t>
        </is>
      </c>
      <c r="M7" t="inlineStr"/>
    </row>
    <row r="8">
      <c r="A8" t="inlineStr">
        <is>
          <t>Concrete Slab</t>
        </is>
      </c>
      <c r="B8" t="inlineStr"/>
      <c r="C8" t="inlineStr"/>
      <c r="D8" t="inlineStr"/>
      <c r="E8" t="inlineStr">
        <is>
          <t>Edge formwork to slab perimeter</t>
        </is>
      </c>
      <c r="F8" t="n">
        <v>51</v>
      </c>
      <c r="G8" t="inlineStr">
        <is>
          <t>m</t>
        </is>
      </c>
      <c r="H8" s="64" t="n">
        <v>30</v>
      </c>
      <c r="J8" t="inlineStr"/>
      <c r="K8" t="inlineStr"/>
      <c r="L8" t="inlineStr">
        <is>
          <t>General</t>
        </is>
      </c>
      <c r="M8" t="inlineStr"/>
    </row>
    <row r="9">
      <c r="A9" t="inlineStr">
        <is>
          <t>Concrete Slab</t>
        </is>
      </c>
      <c r="B9" t="inlineStr"/>
      <c r="C9" t="inlineStr"/>
      <c r="D9" t="inlineStr"/>
      <c r="E9" t="inlineStr">
        <is>
          <t>Concrete slab on ground (measured)</t>
        </is>
      </c>
      <c r="F9" t="n">
        <v>73.47</v>
      </c>
      <c r="G9" t="inlineStr">
        <is>
          <t>m2</t>
        </is>
      </c>
      <c r="H9" s="64" t="n">
        <v>180</v>
      </c>
      <c r="J9" t="inlineStr"/>
      <c r="K9" t="inlineStr"/>
      <c r="L9" t="inlineStr">
        <is>
          <t>GF</t>
        </is>
      </c>
      <c r="M9" t="inlineStr"/>
    </row>
    <row r="10">
      <c r="A10" t="inlineStr">
        <is>
          <t>Concrete Slab</t>
        </is>
      </c>
      <c r="B10" t="inlineStr"/>
      <c r="C10" t="inlineStr"/>
      <c r="D10" t="inlineStr"/>
      <c r="E10" t="inlineStr">
        <is>
          <t>Concrete slab on ground (measured)</t>
        </is>
      </c>
      <c r="F10" t="n">
        <v>70.59999999999999</v>
      </c>
      <c r="G10" t="inlineStr">
        <is>
          <t>m2</t>
        </is>
      </c>
      <c r="H10" s="64" t="n">
        <v>180</v>
      </c>
      <c r="J10" t="inlineStr"/>
      <c r="K10" t="inlineStr"/>
      <c r="L10" t="inlineStr">
        <is>
          <t>GF</t>
        </is>
      </c>
      <c r="M10" t="inlineStr"/>
    </row>
    <row r="11">
      <c r="A11" t="inlineStr">
        <is>
          <t>Concrete Slab</t>
        </is>
      </c>
      <c r="B11" t="inlineStr"/>
      <c r="C11" t="inlineStr"/>
      <c r="D11" t="inlineStr"/>
      <c r="E11" t="inlineStr">
        <is>
          <t>Concrete slab on ground (measured)</t>
        </is>
      </c>
      <c r="F11" t="n">
        <v>20</v>
      </c>
      <c r="G11" t="inlineStr">
        <is>
          <t>m2</t>
        </is>
      </c>
      <c r="H11" s="64" t="n">
        <v>180</v>
      </c>
      <c r="J11" t="inlineStr"/>
      <c r="K11" t="inlineStr"/>
      <c r="L11" t="inlineStr">
        <is>
          <t>GF-EXT</t>
        </is>
      </c>
      <c r="M11" t="inlineStr"/>
    </row>
    <row r="12">
      <c r="A12" t="inlineStr">
        <is>
          <t>Concrete Slab</t>
        </is>
      </c>
      <c r="B12" t="inlineStr"/>
      <c r="C12" t="inlineStr"/>
      <c r="D12" t="inlineStr"/>
      <c r="E12" t="inlineStr">
        <is>
          <t>Concrete pump hire allowance</t>
        </is>
      </c>
      <c r="F12" t="n">
        <v>1</v>
      </c>
      <c r="G12" t="inlineStr">
        <is>
          <t>lump</t>
        </is>
      </c>
      <c r="H12" s="64" t="n">
        <v>1500</v>
      </c>
      <c r="J12" t="inlineStr"/>
      <c r="K12" t="inlineStr"/>
      <c r="L12" t="inlineStr">
        <is>
          <t>General</t>
        </is>
      </c>
      <c r="M12" t="inlineStr"/>
    </row>
    <row r="13">
      <c r="A13" t="inlineStr">
        <is>
          <t>Site Preparation &amp; Earthworks</t>
        </is>
      </c>
      <c r="B13" t="inlineStr"/>
      <c r="C13" t="inlineStr"/>
      <c r="D13" t="inlineStr"/>
      <c r="E13" t="inlineStr">
        <is>
          <t>Trench excavation for footings/edge beams</t>
        </is>
      </c>
      <c r="F13" t="n">
        <v>8</v>
      </c>
      <c r="G13" t="inlineStr">
        <is>
          <t>m3</t>
        </is>
      </c>
      <c r="H13" s="64" t="n">
        <v>65</v>
      </c>
      <c r="J13" t="inlineStr"/>
      <c r="K13" t="inlineStr"/>
      <c r="L13" t="inlineStr">
        <is>
          <t>General</t>
        </is>
      </c>
      <c r="M13" t="inlineStr"/>
    </row>
    <row r="14">
      <c r="A14" t="inlineStr">
        <is>
          <t>Site Preparation &amp; Earthworks</t>
        </is>
      </c>
      <c r="B14" t="inlineStr"/>
      <c r="C14" t="inlineStr"/>
      <c r="D14" t="inlineStr"/>
      <c r="E14" t="inlineStr">
        <is>
          <t>Bulk excavation to set platform levels and spoil cartage — site fall RL 36-37.5 across slab footprint</t>
        </is>
      </c>
      <c r="F14" t="n">
        <v>50</v>
      </c>
      <c r="G14" t="inlineStr">
        <is>
          <t>m3</t>
        </is>
      </c>
      <c r="H14" s="64" t="n">
        <v>95</v>
      </c>
      <c r="J14" t="inlineStr"/>
      <c r="K14" t="inlineStr"/>
      <c r="L14" t="inlineStr">
        <is>
          <t>Site</t>
        </is>
      </c>
      <c r="M14" t="inlineStr"/>
    </row>
  </sheetData>
  <mergeCells count="1">
    <mergeCell ref="A1:M1"/>
  </mergeCells>
  <pageMargins left="0.787402" right="0.787402" top="0.787402" bottom="0.787402" header="0.3" footer="0.3"/>
  <pageSetup orientation="landscape" paperSize="8" scale="100" fitToHeight="1" fitToWidth="1" firstPageNumber="1" useFirstPageNumber="1" horizontalDpi="4294967295" verticalDpi="4294967295" copies="1"/>
  <headerFooter>
    <oddHeader/>
    <oddFooter>&amp;LGenerated by EstiFlow | 28 April 2026 | Confidential&amp;CPage &amp;P of &amp;N</oddFooter>
    <evenHeader/>
    <evenFooter>&amp;LGenerated by EstiFlow | 28 April 2026 | Confidential&amp;CPage &amp;P of &amp;N</evenFooter>
    <firstHeader/>
    <firstFooter/>
  </headerFooter>
</worksheet>
</file>

<file path=xl/worksheets/sheet11.xml><?xml version="1.0" encoding="utf-8"?>
<worksheet xmlns="http://schemas.openxmlformats.org/spreadsheetml/2006/main">
  <sheetPr>
    <tabColor rgb="FFe53e3e"/>
    <outlinePr summaryBelow="1" summaryRight="1"/>
    <pageSetUpPr/>
  </sheetPr>
  <dimension ref="A1:F14"/>
  <sheetViews>
    <sheetView zoomScale="100" zoomScaleNormal="100" workbookViewId="0">
      <pane ySplit="2" topLeftCell="A3" activePane="bottomLeft" state="frozen"/>
      <selection pane="bottomLeft" activeCell="A1" sqref="A1"/>
    </sheetView>
  </sheetViews>
  <sheetFormatPr baseColWidth="8" defaultRowHeight="15" outlineLevelRow="0"/>
  <cols>
    <col width="12" customWidth="1" min="1" max="2"/>
    <col width="28" customWidth="1" min="3" max="3"/>
    <col width="34" customWidth="1" min="4" max="4"/>
    <col width="42" customWidth="1" min="5" max="5"/>
    <col width="12" customWidth="1" min="6" max="6"/>
  </cols>
  <sheetData>
    <row r="1" ht="32" customHeight="1">
      <c r="A1" s="79" t="inlineStr">
        <is>
          <t>RFIs</t>
        </is>
      </c>
    </row>
    <row r="2" ht="24" customHeight="1">
      <c r="A2" s="54" t="inlineStr">
        <is>
          <t>RFI ID</t>
        </is>
      </c>
      <c r="B2" s="54" t="inlineStr">
        <is>
          <t>Trade</t>
        </is>
      </c>
      <c r="C2" s="54" t="inlineStr">
        <is>
          <t>Title</t>
        </is>
      </c>
      <c r="D2" s="54" t="inlineStr">
        <is>
          <t>Issue</t>
        </is>
      </c>
      <c r="E2" s="54" t="inlineStr">
        <is>
          <t>Question</t>
        </is>
      </c>
      <c r="F2" s="54" t="inlineStr">
        <is>
          <t>Status</t>
        </is>
      </c>
    </row>
    <row r="3">
      <c r="A3" t="inlineStr">
        <is>
          <t>IR-01</t>
        </is>
      </c>
      <c r="B3" t="inlineStr">
        <is>
          <t>General</t>
        </is>
      </c>
      <c r="C3" t="inlineStr">
        <is>
          <t>Clarification 1</t>
        </is>
      </c>
      <c r="D3" t="inlineStr">
        <is>
          <t>Clarification 1</t>
        </is>
      </c>
      <c r="E3" t="inlineStr">
        <is>
          <t>Confirm whether the Section 4.55 basement modification is in current build scope. The DA-approved scheme has no basement and the concept package is unstamped. Cost exposure if instructed: substructure, tanking and mechanical ventilation totalling approximately $130,000.</t>
        </is>
      </c>
      <c r="F3" t="inlineStr">
        <is>
          <t>OPEN</t>
        </is>
      </c>
    </row>
    <row r="4">
      <c r="A4" t="inlineStr">
        <is>
          <t>IR-02</t>
        </is>
      </c>
      <c r="B4" t="inlineStr">
        <is>
          <t>General</t>
        </is>
      </c>
      <c r="C4" t="inlineStr">
        <is>
          <t>Clarification 2</t>
        </is>
      </c>
      <c r="D4" t="inlineStr">
        <is>
          <t>Clarification 2</t>
        </is>
      </c>
      <c r="E4" t="inlineStr">
        <is>
          <t>Confirm DA consent 2019/21/1 (stamped 27 March 2019) remains live as at the construction-certificate stage. EP&amp;A Act §4.53 sets a 5-year lapse limit unless physically commenced; verification with NSW Council is recommended before sending the project to tender.</t>
        </is>
      </c>
      <c r="F4" t="inlineStr">
        <is>
          <t>OPEN</t>
        </is>
      </c>
    </row>
    <row r="5">
      <c r="A5" t="inlineStr">
        <is>
          <t>IR-03</t>
        </is>
      </c>
      <c r="B5" t="inlineStr">
        <is>
          <t>General</t>
        </is>
      </c>
      <c r="C5" t="inlineStr">
        <is>
          <t>Clarification 3</t>
        </is>
      </c>
      <c r="D5" t="inlineStr">
        <is>
          <t>Clarification 3</t>
        </is>
      </c>
      <c r="E5" t="inlineStr">
        <is>
          <t>Issue the full Notice of Determination 2019/21/1 including the numbered conditions schedule, Section 7.11 contribution rate (CPI-indexed quarterly), Sydney Water Notice of Requirements and any subsequent Section 4.55 modification approval. This will firm up approximately $40,000–$70,000 of statutory swing.</t>
        </is>
      </c>
      <c r="F5" t="inlineStr">
        <is>
          <t>OPEN</t>
        </is>
      </c>
    </row>
    <row r="6">
      <c r="A6" t="inlineStr">
        <is>
          <t>IR-04</t>
        </is>
      </c>
      <c r="B6" t="inlineStr">
        <is>
          <t>General</t>
        </is>
      </c>
      <c r="C6" t="inlineStr">
        <is>
          <t>Clarification 4</t>
        </is>
      </c>
      <c r="D6" t="inlineStr">
        <is>
          <t>Clarification 4</t>
        </is>
      </c>
      <c r="E6" t="inlineStr">
        <is>
          <t>Issue civil/stormwater engineer's package including the on-site detention (OSD) volume sized to NSW DCP §C12, charged-line connection detail and any required pump arrangement.</t>
        </is>
      </c>
      <c r="F6" t="inlineStr">
        <is>
          <t>OPEN</t>
        </is>
      </c>
    </row>
    <row r="7">
      <c r="A7" t="inlineStr">
        <is>
          <t>IR-05</t>
        </is>
      </c>
      <c r="B7" t="inlineStr">
        <is>
          <t>General</t>
        </is>
      </c>
      <c r="C7" t="inlineStr">
        <is>
          <t>Clarification 5</t>
        </is>
      </c>
      <c r="D7" t="inlineStr">
        <is>
          <t>Clarification 5</t>
        </is>
      </c>
      <c r="E7" t="inlineStr">
        <is>
          <t>Issue structural engineer's S-series drawings — slab thickness and reinforcement, footing depth and pier schedule, lintel sizes, tie-down detailing and first-floor framing system.</t>
        </is>
      </c>
      <c r="F7" t="inlineStr">
        <is>
          <t>OPEN</t>
        </is>
      </c>
    </row>
    <row r="8">
      <c r="A8" t="inlineStr">
        <is>
          <t>IR-06</t>
        </is>
      </c>
      <c r="B8" t="inlineStr">
        <is>
          <t>General</t>
        </is>
      </c>
      <c r="C8" t="inlineStr">
        <is>
          <t>Clarification 6</t>
        </is>
      </c>
      <c r="D8" t="inlineStr">
        <is>
          <t>Clarification 6</t>
        </is>
      </c>
      <c r="E8" t="inlineStr">
        <is>
          <t>Supply the original BASIX certificates SAMPLE-A and SAMPLE-B as PDF, plus the NatHERS / ABSA assessment report referenced on every drawing. Required to confirm envelope U-values, glazing SHGC, water and energy scores.</t>
        </is>
      </c>
      <c r="F8" t="inlineStr">
        <is>
          <t>OPEN</t>
        </is>
      </c>
    </row>
    <row r="9">
      <c r="A9" t="inlineStr">
        <is>
          <t>IR-07</t>
        </is>
      </c>
      <c r="B9" t="inlineStr">
        <is>
          <t>General</t>
        </is>
      </c>
      <c r="C9" t="inlineStr">
        <is>
          <t>Clarification 7</t>
        </is>
      </c>
      <c r="D9" t="inlineStr">
        <is>
          <t>Clarification 7</t>
        </is>
      </c>
      <c r="E9" t="inlineStr">
        <is>
          <t>Issue the Colours and Finishes guide, joinery elevations at 1:50, and a Prime Cost selection schedule covering kitchen, appliances, stone, tapware, tiles and timber-floor selections. Standard-band pricing applied; premium-tier brands would lift the fitout stack materially.</t>
        </is>
      </c>
      <c r="F9" t="inlineStr">
        <is>
          <t>OPEN</t>
        </is>
      </c>
    </row>
    <row r="10">
      <c r="A10" t="inlineStr">
        <is>
          <t>IR-08</t>
        </is>
      </c>
      <c r="B10" t="inlineStr">
        <is>
          <t>General</t>
        </is>
      </c>
      <c r="C10" t="inlineStr">
        <is>
          <t>Clarification 8</t>
        </is>
      </c>
      <c r="D10" t="inlineStr">
        <is>
          <t>Clarification 8</t>
        </is>
      </c>
      <c r="E10" t="inlineStr">
        <is>
          <t>Commission an AS 2870 geotechnical investigation. M-class soil per AS 2870 has been assumed (typical for Sample Project shale-clay belt); H1/H2 reactive class would lift substructure by 5–15%.</t>
        </is>
      </c>
      <c r="F10" t="inlineStr">
        <is>
          <t>OPEN</t>
        </is>
      </c>
    </row>
    <row r="11">
      <c r="A11" t="inlineStr">
        <is>
          <t>IR-09</t>
        </is>
      </c>
      <c r="B11" t="inlineStr">
        <is>
          <t>General</t>
        </is>
      </c>
      <c r="C11" t="inlineStr">
        <is>
          <t>Clarification 9</t>
        </is>
      </c>
      <c r="D11" t="inlineStr">
        <is>
          <t>Clarification 9</t>
        </is>
      </c>
      <c r="E11" t="inlineStr">
        <is>
          <t>Architect/engineer to specify the fire-rated party-wall assembly (masonry double-skin vs framed FRR system). The two systems differ approximately $50/m² in cost and have different acoustic Rw outcomes per BCA F5.4.</t>
        </is>
      </c>
      <c r="F11" t="inlineStr">
        <is>
          <t>OPEN</t>
        </is>
      </c>
    </row>
    <row r="12">
      <c r="A12" t="inlineStr">
        <is>
          <t>IR-10</t>
        </is>
      </c>
      <c r="B12" t="inlineStr">
        <is>
          <t>General</t>
        </is>
      </c>
      <c r="C12" t="inlineStr">
        <is>
          <t>Clarification 10</t>
        </is>
      </c>
      <c r="D12" t="inlineStr">
        <is>
          <t>Clarification 10</t>
        </is>
      </c>
      <c r="E12" t="inlineStr">
        <is>
          <t>Confirm whether each first-floor balcony has its own dedicated sliding-door access. Current take-off shows two patio sliding doors and two first-floor balcony sliding doors; if each of the four first-floor balconies has an independent access door the count rises to six, adding approximately $9,000.</t>
        </is>
      </c>
      <c r="F12" t="inlineStr">
        <is>
          <t>OPEN</t>
        </is>
      </c>
    </row>
    <row r="13">
      <c r="A13" t="inlineStr">
        <is>
          <t>IR-11</t>
        </is>
      </c>
      <c r="B13" t="inlineStr">
        <is>
          <t>General</t>
        </is>
      </c>
      <c r="C13" t="inlineStr">
        <is>
          <t>Clarification 11</t>
        </is>
      </c>
      <c r="D13" t="inlineStr">
        <is>
          <t>Clarification 11</t>
        </is>
      </c>
      <c r="E13" t="inlineStr">
        <is>
          <t>Site area 496.43 m² is below the NSW LEP 2021 Cl 4.1B nominal 550 m² minimum for dual-occupancy. The DA consent overrides this for the 2019/21/1 application but a Section 10.7 Planning Certificate confirmation is recommended before legal completion.</t>
        </is>
      </c>
      <c r="F13" t="inlineStr">
        <is>
          <t>OPEN</t>
        </is>
      </c>
    </row>
    <row r="14">
      <c r="A14" t="inlineStr">
        <is>
          <t>IR-12</t>
        </is>
      </c>
      <c r="B14" t="inlineStr">
        <is>
          <t>General</t>
        </is>
      </c>
      <c r="C14" t="inlineStr">
        <is>
          <t>Clarification 12</t>
        </is>
      </c>
      <c r="D14" t="inlineStr">
        <is>
          <t>Clarification 12</t>
        </is>
      </c>
      <c r="E14" t="inlineStr">
        <is>
          <t>Site condition customer-selected assumption is 'standard residential ground'. Documents will override this assumption where a geotechnical or surveyor's report is later issued.</t>
        </is>
      </c>
      <c r="F14" t="inlineStr">
        <is>
          <t>OPEN</t>
        </is>
      </c>
    </row>
  </sheetData>
  <mergeCells count="1">
    <mergeCell ref="A1:F1"/>
  </mergeCells>
  <pageMargins left="0.787402" right="0.787402" top="0.787402" bottom="0.787402" header="0.3" footer="0.3"/>
  <pageSetup orientation="landscape" paperSize="8" scale="100" fitToHeight="1" fitToWidth="1" firstPageNumber="1" useFirstPageNumber="1" horizontalDpi="4294967295" verticalDpi="4294967295" copies="1"/>
  <headerFooter>
    <oddHeader/>
    <oddFooter>&amp;LGenerated by EstiFlow | 28 April 2026 | Confidential&amp;CPage &amp;P of &amp;N</oddFooter>
    <evenHeader/>
    <evenFooter>&amp;LGenerated by EstiFlow | 28 April 2026 | Confidential&amp;CPage &amp;P of &amp;N</evenFooter>
    <firstHeader/>
    <firstFooter/>
  </headerFooter>
</worksheet>
</file>

<file path=xl/worksheets/sheet12.xml><?xml version="1.0" encoding="utf-8"?>
<worksheet xmlns="http://schemas.openxmlformats.org/spreadsheetml/2006/main">
  <sheetPr>
    <tabColor rgb="FF805ad5"/>
    <outlinePr summaryBelow="1" summaryRight="1"/>
    <pageSetUpPr/>
  </sheetPr>
  <dimension ref="A1:C27"/>
  <sheetViews>
    <sheetView zoomScale="100" zoomScaleNormal="100" workbookViewId="0">
      <pane ySplit="1" topLeftCell="A2" activePane="bottomLeft" state="frozen"/>
      <selection pane="bottomLeft" activeCell="A1" sqref="A1"/>
    </sheetView>
  </sheetViews>
  <sheetFormatPr baseColWidth="8" defaultRowHeight="15" outlineLevelRow="0"/>
  <cols>
    <col width="25" customWidth="1" min="1" max="1"/>
    <col width="50" customWidth="1" min="2" max="2"/>
    <col width="20" customWidth="1" min="3" max="3"/>
  </cols>
  <sheetData>
    <row r="1" ht="24" customHeight="1">
      <c r="A1" s="54" t="inlineStr">
        <is>
          <t>Trade</t>
        </is>
      </c>
      <c r="B1" s="54" t="inlineStr">
        <is>
          <t>Excluded Item</t>
        </is>
      </c>
      <c r="C1" s="54" t="inlineStr">
        <is>
          <t>Owner Trade</t>
        </is>
      </c>
    </row>
    <row r="2">
      <c r="A2" t="inlineStr">
        <is>
          <t>Roofing</t>
        </is>
      </c>
      <c r="B2" t="inlineStr">
        <is>
          <t>Gutters &amp; downpipes</t>
        </is>
      </c>
      <c r="C2" t="inlineStr">
        <is>
          <t>SHEET METAL/DRAIN</t>
        </is>
      </c>
    </row>
    <row r="3">
      <c r="A3" t="inlineStr">
        <is>
          <t>Roofing</t>
        </is>
      </c>
      <c r="B3" t="inlineStr">
        <is>
          <t>Flashings</t>
        </is>
      </c>
      <c r="C3" t="inlineStr">
        <is>
          <t>SHEET METAL</t>
        </is>
      </c>
    </row>
    <row r="4">
      <c r="A4" t="inlineStr">
        <is>
          <t>Roofing</t>
        </is>
      </c>
      <c r="B4" t="inlineStr">
        <is>
          <t>Roof insulation</t>
        </is>
      </c>
      <c r="C4" t="inlineStr">
        <is>
          <t>INSULATION</t>
        </is>
      </c>
    </row>
    <row r="5">
      <c r="A5" t="inlineStr">
        <is>
          <t>Glazing &amp; Screens</t>
        </is>
      </c>
      <c r="B5" t="inlineStr">
        <is>
          <t>Window frames</t>
        </is>
      </c>
      <c r="C5" t="inlineStr">
        <is>
          <t>WINDOWS</t>
        </is>
      </c>
    </row>
    <row r="6">
      <c r="A6" t="inlineStr">
        <is>
          <t>Glazing &amp; Screens</t>
        </is>
      </c>
      <c r="B6" t="inlineStr">
        <is>
          <t>Door frames</t>
        </is>
      </c>
      <c r="C6" t="inlineStr">
        <is>
          <t>DOORS</t>
        </is>
      </c>
    </row>
    <row r="7">
      <c r="A7" t="inlineStr">
        <is>
          <t>Glazing &amp; Screens</t>
        </is>
      </c>
      <c r="B7" t="inlineStr">
        <is>
          <t>Flashings</t>
        </is>
      </c>
      <c r="C7" t="inlineStr">
        <is>
          <t>SHEET METAL</t>
        </is>
      </c>
    </row>
    <row r="8">
      <c r="A8" t="inlineStr">
        <is>
          <t>Insulation</t>
        </is>
      </c>
      <c r="B8" t="inlineStr">
        <is>
          <t>Vapour barriers to wet areas</t>
        </is>
      </c>
      <c r="C8" t="inlineStr">
        <is>
          <t>WATERPROOFING</t>
        </is>
      </c>
    </row>
    <row r="9">
      <c r="A9" t="inlineStr">
        <is>
          <t>Insulation</t>
        </is>
      </c>
      <c r="B9" t="inlineStr">
        <is>
          <t>Sarking</t>
        </is>
      </c>
      <c r="C9" t="inlineStr">
        <is>
          <t>CARPENTRY unless specified</t>
        </is>
      </c>
    </row>
    <row r="10">
      <c r="A10" t="inlineStr">
        <is>
          <t>Waterproofing</t>
        </is>
      </c>
      <c r="B10" t="inlineStr">
        <is>
          <t>Tiling</t>
        </is>
      </c>
      <c r="C10" t="inlineStr">
        <is>
          <t>TILING</t>
        </is>
      </c>
    </row>
    <row r="11">
      <c r="A11" t="inlineStr">
        <is>
          <t>Waterproofing</t>
        </is>
      </c>
      <c r="B11" t="inlineStr">
        <is>
          <t>Screeds</t>
        </is>
      </c>
      <c r="C11" t="inlineStr">
        <is>
          <t>CONCRETE</t>
        </is>
      </c>
    </row>
    <row r="12">
      <c r="A12" t="inlineStr">
        <is>
          <t>Waterproofing</t>
        </is>
      </c>
      <c r="B12" t="inlineStr">
        <is>
          <t>Floor waste installation</t>
        </is>
      </c>
      <c r="C12" t="inlineStr">
        <is>
          <t>PLUMBING</t>
        </is>
      </c>
    </row>
    <row r="13">
      <c r="A13" t="inlineStr">
        <is>
          <t>Plastering &amp; Linings</t>
        </is>
      </c>
      <c r="B13" t="inlineStr">
        <is>
          <t>Painting</t>
        </is>
      </c>
      <c r="C13" t="inlineStr">
        <is>
          <t>PAINTING</t>
        </is>
      </c>
    </row>
    <row r="14">
      <c r="A14" t="inlineStr">
        <is>
          <t>Plastering &amp; Linings</t>
        </is>
      </c>
      <c r="B14" t="inlineStr">
        <is>
          <t>Acoustic insulation</t>
        </is>
      </c>
      <c r="C14" t="inlineStr">
        <is>
          <t>INSULATION/ACOUSTIC</t>
        </is>
      </c>
    </row>
    <row r="15">
      <c r="A15" t="inlineStr">
        <is>
          <t>Tiling</t>
        </is>
      </c>
      <c r="B15" t="inlineStr">
        <is>
          <t>Waterproofing membrane</t>
        </is>
      </c>
      <c r="C15" t="inlineStr">
        <is>
          <t>WATERPROOFING</t>
        </is>
      </c>
    </row>
    <row r="16">
      <c r="A16" t="inlineStr">
        <is>
          <t>Tiling</t>
        </is>
      </c>
      <c r="B16" t="inlineStr">
        <is>
          <t>Screeds</t>
        </is>
      </c>
      <c r="C16" t="inlineStr">
        <is>
          <t>CONCRETE/WATERPROOFING</t>
        </is>
      </c>
    </row>
    <row r="17">
      <c r="A17" t="inlineStr">
        <is>
          <t>Tiling</t>
        </is>
      </c>
      <c r="B17" t="inlineStr">
        <is>
          <t>Floor waste grates</t>
        </is>
      </c>
      <c r="C17" t="inlineStr">
        <is>
          <t>PLUMBING</t>
        </is>
      </c>
    </row>
    <row r="18">
      <c r="A18" t="inlineStr">
        <is>
          <t>Plumbing &amp; Drainage</t>
        </is>
      </c>
      <c r="B18" t="inlineStr">
        <is>
          <t>Bathroom accessories</t>
        </is>
      </c>
      <c r="C18" t="inlineStr">
        <is>
          <t>JOINERY/SPECIALIST</t>
        </is>
      </c>
    </row>
    <row r="19">
      <c r="A19" t="inlineStr">
        <is>
          <t>Plumbing &amp; Drainage</t>
        </is>
      </c>
      <c r="B19" t="inlineStr">
        <is>
          <t>Vanity cabinetry</t>
        </is>
      </c>
      <c r="C19" t="inlineStr">
        <is>
          <t>JOINERY</t>
        </is>
      </c>
    </row>
    <row r="20">
      <c r="A20" t="inlineStr">
        <is>
          <t>Plumbing &amp; Drainage</t>
        </is>
      </c>
      <c r="B20" t="inlineStr">
        <is>
          <t>Tapware (supply per spec)</t>
        </is>
      </c>
      <c r="C20" t="inlineStr">
        <is>
          <t>See Specification</t>
        </is>
      </c>
    </row>
    <row r="21">
      <c r="A21" t="inlineStr">
        <is>
          <t>Stormwater Drainage</t>
        </is>
      </c>
      <c r="B21" t="inlineStr">
        <is>
          <t>Authority connection fees (excluded)</t>
        </is>
      </c>
      <c r="C21" t="inlineStr">
        <is>
          <t>See Specification</t>
        </is>
      </c>
    </row>
    <row r="22">
      <c r="A22" t="inlineStr">
        <is>
          <t>Stormwater Drainage</t>
        </is>
      </c>
      <c r="B22" t="inlineStr">
        <is>
          <t>Roof plumbing</t>
        </is>
      </c>
      <c r="C22" t="inlineStr">
        <is>
          <t>ROOFING/SHEET METAL</t>
        </is>
      </c>
    </row>
    <row r="23">
      <c r="A23" t="inlineStr">
        <is>
          <t>Electrical Services</t>
        </is>
      </c>
      <c r="B23" t="inlineStr">
        <is>
          <t>Light fitting supply (PC item unless specified)</t>
        </is>
      </c>
      <c r="C23" t="inlineStr">
        <is>
          <t>See Specification</t>
        </is>
      </c>
    </row>
    <row r="24">
      <c r="A24" t="inlineStr">
        <is>
          <t>Electrical Services</t>
        </is>
      </c>
      <c r="B24" t="inlineStr">
        <is>
          <t>Appliance supply</t>
        </is>
      </c>
      <c r="C24" t="inlineStr">
        <is>
          <t>JOINERY or PC</t>
        </is>
      </c>
    </row>
    <row r="25">
      <c r="A25" t="inlineStr">
        <is>
          <t>Painting</t>
        </is>
      </c>
      <c r="B25" t="inlineStr">
        <is>
          <t>Plastering &amp; rendering</t>
        </is>
      </c>
      <c r="C25" t="inlineStr">
        <is>
          <t>PLASTERING</t>
        </is>
      </c>
    </row>
    <row r="26">
      <c r="A26" t="inlineStr">
        <is>
          <t>Painting</t>
        </is>
      </c>
      <c r="B26" t="inlineStr">
        <is>
          <t>Texture coats</t>
        </is>
      </c>
      <c r="C26" t="inlineStr">
        <is>
          <t>PLASTERING</t>
        </is>
      </c>
    </row>
    <row r="27">
      <c r="A27" t="inlineStr">
        <is>
          <t>Painting</t>
        </is>
      </c>
      <c r="B27" t="inlineStr">
        <is>
          <t>Caulking to wet areas</t>
        </is>
      </c>
      <c r="C27" t="inlineStr">
        <is>
          <t>WATERPROOFING</t>
        </is>
      </c>
    </row>
  </sheetData>
  <autoFilter ref="A1:C1"/>
  <pageMargins left="0.787402" right="0.787402" top="0.787402" bottom="0.787402" header="0.3" footer="0.3"/>
  <pageSetup orientation="landscape" paperSize="8" scale="100" fitToHeight="1" fitToWidth="1" firstPageNumber="1" useFirstPageNumber="1" horizontalDpi="4294967295" verticalDpi="4294967295" copies="1"/>
  <headerFooter>
    <oddHeader/>
    <oddFooter>&amp;LGenerated by EstiFlow | 28 April 2026 | Confidential&amp;CPage &amp;P of &amp;N</oddFooter>
    <evenHeader/>
    <evenFooter>&amp;LGenerated by EstiFlow | 28 April 2026 | Confidential&amp;CPage &amp;P of &amp;N</evenFooter>
    <firstHeader/>
    <firstFooter/>
  </headerFooter>
</worksheet>
</file>

<file path=xl/worksheets/sheet13.xml><?xml version="1.0" encoding="utf-8"?>
<worksheet xmlns="http://schemas.openxmlformats.org/spreadsheetml/2006/main">
  <sheetPr>
    <tabColor rgb="FF718096"/>
    <outlinePr summaryBelow="1" summaryRight="1"/>
    <pageSetUpPr/>
  </sheetPr>
  <dimension ref="A1:B42"/>
  <sheetViews>
    <sheetView zoomScale="100" zoomScaleNormal="100" workbookViewId="0">
      <pane ySplit="1" topLeftCell="A2" activePane="bottomLeft" state="frozen"/>
      <selection pane="bottomLeft" activeCell="A1" sqref="A1"/>
    </sheetView>
  </sheetViews>
  <sheetFormatPr baseColWidth="8" defaultRowHeight="15" outlineLevelRow="0"/>
  <cols>
    <col width="25" customWidth="1" min="1" max="1"/>
    <col width="55" customWidth="1" min="2" max="2"/>
  </cols>
  <sheetData>
    <row r="1" ht="24" customHeight="1">
      <c r="A1" s="54" t="inlineStr">
        <is>
          <t>Category</t>
        </is>
      </c>
      <c r="B1" s="54" t="inlineStr">
        <is>
          <t>Exclusion / Assumption</t>
        </is>
      </c>
    </row>
    <row r="2">
      <c r="A2" t="inlineStr">
        <is>
          <t>Pre-Construction</t>
        </is>
      </c>
      <c r="B2" t="inlineStr">
        <is>
          <t>Demolition of existing structures</t>
        </is>
      </c>
    </row>
    <row r="3">
      <c r="A3" t="inlineStr">
        <is>
          <t>Pre-Construction</t>
        </is>
      </c>
      <c r="B3" t="inlineStr">
        <is>
          <t>Site clearing beyond immediate footprint</t>
        </is>
      </c>
    </row>
    <row r="4">
      <c r="A4" t="inlineStr">
        <is>
          <t>Pre-Construction</t>
        </is>
      </c>
      <c r="B4" t="inlineStr">
        <is>
          <t>Hazardous material removal (asbestos, lead paint)</t>
        </is>
      </c>
    </row>
    <row r="5">
      <c r="A5" t="inlineStr">
        <is>
          <t>Pre-Construction</t>
        </is>
      </c>
      <c r="B5" t="inlineStr">
        <is>
          <t>Contaminated soil remediation</t>
        </is>
      </c>
    </row>
    <row r="6">
      <c r="A6" t="inlineStr">
        <is>
          <t>Services Connections</t>
        </is>
      </c>
      <c r="B6" t="inlineStr">
        <is>
          <t>Water authority connection fees</t>
        </is>
      </c>
    </row>
    <row r="7">
      <c r="A7" t="inlineStr">
        <is>
          <t>Services Connections</t>
        </is>
      </c>
      <c r="B7" t="inlineStr">
        <is>
          <t>Sewer authority connection fees</t>
        </is>
      </c>
    </row>
    <row r="8">
      <c r="A8" t="inlineStr">
        <is>
          <t>Services Connections</t>
        </is>
      </c>
      <c r="B8" t="inlineStr">
        <is>
          <t>Electrical authority connection fees</t>
        </is>
      </c>
    </row>
    <row r="9">
      <c r="A9" t="inlineStr">
        <is>
          <t>Services Connections</t>
        </is>
      </c>
      <c r="B9" t="inlineStr">
        <is>
          <t>Gas authority connection fees</t>
        </is>
      </c>
    </row>
    <row r="10">
      <c r="A10" t="inlineStr">
        <is>
          <t>Services Connections</t>
        </is>
      </c>
      <c r="B10" t="inlineStr">
        <is>
          <t>Stormwater authority connection fees</t>
        </is>
      </c>
    </row>
    <row r="11">
      <c r="A11" t="inlineStr">
        <is>
          <t>Approvals &amp; Fees</t>
        </is>
      </c>
      <c r="B11" t="inlineStr">
        <is>
          <t>Council development fees</t>
        </is>
      </c>
    </row>
    <row r="12">
      <c r="A12" t="inlineStr">
        <is>
          <t>Approvals &amp; Fees</t>
        </is>
      </c>
      <c r="B12" t="inlineStr">
        <is>
          <t>Council/DA fees and contributions (s7.11/s7.12)</t>
        </is>
      </c>
    </row>
    <row r="13">
      <c r="A13" t="inlineStr">
        <is>
          <t>Approvals &amp; Fees</t>
        </is>
      </c>
      <c r="B13" t="inlineStr">
        <is>
          <t>Development contributions (s7.11/s7.12)</t>
        </is>
      </c>
    </row>
    <row r="14">
      <c r="A14" t="inlineStr">
        <is>
          <t>Approvals &amp; Fees</t>
        </is>
      </c>
      <c r="B14" t="inlineStr">
        <is>
          <t>BASIX certification costs</t>
        </is>
      </c>
    </row>
    <row r="15">
      <c r="A15" t="inlineStr">
        <is>
          <t>Approvals &amp; Fees</t>
        </is>
      </c>
      <c r="B15" t="inlineStr">
        <is>
          <t>Private certifier fees</t>
        </is>
      </c>
    </row>
    <row r="16">
      <c r="A16" t="inlineStr">
        <is>
          <t>Design &amp; Consultants</t>
        </is>
      </c>
      <c r="B16" t="inlineStr">
        <is>
          <t>Architectural fees</t>
        </is>
      </c>
    </row>
    <row r="17">
      <c r="A17" t="inlineStr">
        <is>
          <t>Design &amp; Consultants</t>
        </is>
      </c>
      <c r="B17" t="inlineStr">
        <is>
          <t>Structural engineering fees</t>
        </is>
      </c>
    </row>
    <row r="18">
      <c r="A18" t="inlineStr">
        <is>
          <t>Design &amp; Consultants</t>
        </is>
      </c>
      <c r="B18" t="inlineStr">
        <is>
          <t>Hydraulic engineering fees</t>
        </is>
      </c>
    </row>
    <row r="19">
      <c r="A19" t="inlineStr">
        <is>
          <t>Design &amp; Consultants</t>
        </is>
      </c>
      <c r="B19" t="inlineStr">
        <is>
          <t>Geotechnical investigations</t>
        </is>
      </c>
    </row>
    <row r="20">
      <c r="A20" t="inlineStr">
        <is>
          <t>Design &amp; Consultants</t>
        </is>
      </c>
      <c r="B20" t="inlineStr">
        <is>
          <t>Professional fees (architect, engineer, surveyor)</t>
        </is>
      </c>
    </row>
    <row r="21">
      <c r="A21" t="inlineStr">
        <is>
          <t>Finance &amp; Legal</t>
        </is>
      </c>
      <c r="B21" t="inlineStr">
        <is>
          <t>Finance costs, interest, land cost</t>
        </is>
      </c>
    </row>
    <row r="22">
      <c r="A22" t="inlineStr">
        <is>
          <t>Finance &amp; Legal</t>
        </is>
      </c>
      <c r="B22" t="inlineStr">
        <is>
          <t>Finance costs</t>
        </is>
      </c>
    </row>
    <row r="23">
      <c r="A23" t="inlineStr">
        <is>
          <t>Finance &amp; Legal</t>
        </is>
      </c>
      <c r="B23" t="inlineStr">
        <is>
          <t>Legal fees</t>
        </is>
      </c>
    </row>
    <row r="24">
      <c r="A24" t="inlineStr">
        <is>
          <t>Finance &amp; Legal</t>
        </is>
      </c>
      <c r="B24" t="inlineStr">
        <is>
          <t>Builder's risk insurance</t>
        </is>
      </c>
    </row>
    <row r="25">
      <c r="A25" t="inlineStr">
        <is>
          <t>Finance &amp; Legal</t>
        </is>
      </c>
      <c r="B25" t="inlineStr">
        <is>
          <t>Public liability insurance</t>
        </is>
      </c>
    </row>
    <row r="26">
      <c r="A26" t="inlineStr">
        <is>
          <t>External Works</t>
        </is>
      </c>
      <c r="B26" t="inlineStr">
        <is>
          <t>Landscaping beyond immediate surrounds</t>
        </is>
      </c>
    </row>
    <row r="27">
      <c r="A27" t="inlineStr">
        <is>
          <t>External Works</t>
        </is>
      </c>
      <c r="B27" t="inlineStr">
        <is>
          <t>Landscaping soft works beyond provisional allowances</t>
        </is>
      </c>
    </row>
    <row r="28">
      <c r="A28" t="inlineStr">
        <is>
          <t>External Works</t>
        </is>
      </c>
      <c r="B28" t="inlineStr">
        <is>
          <t>Swimming pools (unless measured)</t>
        </is>
      </c>
    </row>
    <row r="29">
      <c r="A29" t="inlineStr">
        <is>
          <t>External Works</t>
        </is>
      </c>
      <c r="B29" t="inlineStr">
        <is>
          <t>Tennis courts</t>
        </is>
      </c>
    </row>
    <row r="30">
      <c r="A30" t="inlineStr">
        <is>
          <t>External Works</t>
        </is>
      </c>
      <c r="B30" t="inlineStr">
        <is>
          <t>Outbuildings not shown on plans</t>
        </is>
      </c>
    </row>
    <row r="31">
      <c r="A31" t="inlineStr">
        <is>
          <t>Furniture &amp; Equipment</t>
        </is>
      </c>
      <c r="B31" t="inlineStr">
        <is>
          <t>Loose furniture</t>
        </is>
      </c>
    </row>
    <row r="32">
      <c r="A32" t="inlineStr">
        <is>
          <t>Furniture &amp; Equipment</t>
        </is>
      </c>
      <c r="B32" t="inlineStr">
        <is>
          <t>Window furnishings (curtains, blinds)</t>
        </is>
      </c>
    </row>
    <row r="33">
      <c r="A33" t="inlineStr">
        <is>
          <t>Furniture &amp; Equipment</t>
        </is>
      </c>
      <c r="B33" t="inlineStr">
        <is>
          <t>Whitegoods beyond PC allowances</t>
        </is>
      </c>
    </row>
    <row r="34">
      <c r="A34" t="inlineStr">
        <is>
          <t>Furniture &amp; Equipment</t>
        </is>
      </c>
      <c r="B34" t="inlineStr">
        <is>
          <t>Furniture, fixtures &amp; equipment (FF&amp;E) including loose appliances</t>
        </is>
      </c>
    </row>
    <row r="35">
      <c r="A35" t="inlineStr">
        <is>
          <t>Contingency</t>
        </is>
      </c>
      <c r="B35" t="inlineStr">
        <is>
          <t>Latent conditions</t>
        </is>
      </c>
    </row>
    <row r="36">
      <c r="A36" t="inlineStr">
        <is>
          <t>Contingency</t>
        </is>
      </c>
      <c r="B36" t="inlineStr">
        <is>
          <t>Unknown ground conditions</t>
        </is>
      </c>
    </row>
    <row r="37">
      <c r="A37" t="inlineStr">
        <is>
          <t>Contingency</t>
        </is>
      </c>
      <c r="B37" t="inlineStr">
        <is>
          <t>Design variations</t>
        </is>
      </c>
    </row>
    <row r="38">
      <c r="A38" t="inlineStr"/>
      <c r="B38" t="inlineStr"/>
    </row>
    <row r="39">
      <c r="A39" t="inlineStr">
        <is>
          <t>ESTIMATE BASIS</t>
        </is>
      </c>
      <c r="B39" t="inlineStr">
        <is>
          <t>Rates are current-day. No escalation included.</t>
        </is>
      </c>
    </row>
    <row r="40">
      <c r="A40" t="inlineStr">
        <is>
          <t>ESTIMATE BASIS</t>
        </is>
      </c>
      <c r="B40" t="inlineStr">
        <is>
          <t>Rates are NET before builder margin unless stated otherwise.</t>
        </is>
      </c>
    </row>
    <row r="41">
      <c r="A41" t="inlineStr">
        <is>
          <t>ESTIMATE BASIS</t>
        </is>
      </c>
      <c r="B41" t="inlineStr">
        <is>
          <t>Geographic basis: project location in NSW.</t>
        </is>
      </c>
    </row>
    <row r="42">
      <c r="A42" t="inlineStr">
        <is>
          <t>DWELLING SCOPE</t>
        </is>
      </c>
      <c r="B42" t="inlineStr">
        <is>
          <t>This estimate covers 2 dwellings. Quantities are combined totals.</t>
        </is>
      </c>
    </row>
  </sheetData>
  <autoFilter ref="A1:B1"/>
  <pageMargins left="0.787402" right="0.787402" top="0.787402" bottom="0.787402" header="0.3" footer="0.3"/>
  <pageSetup orientation="landscape" paperSize="8" scale="100" fitToHeight="1" fitToWidth="1" firstPageNumber="1" useFirstPageNumber="1" horizontalDpi="4294967295" verticalDpi="4294967295" copies="1"/>
  <headerFooter>
    <oddHeader/>
    <oddFooter>&amp;LGenerated by EstiFlow | 28 April 2026 | Confidential&amp;CPage &amp;P of &amp;N</oddFooter>
    <evenHeader/>
    <evenFooter>&amp;LGenerated by EstiFlow | 28 April 2026 | Confidential&amp;CPage &amp;P of &amp;N</evenFooter>
    <firstHeader/>
    <firstFooter/>
  </headerFooter>
</worksheet>
</file>

<file path=xl/worksheets/sheet14.xml><?xml version="1.0" encoding="utf-8"?>
<worksheet xmlns="http://schemas.openxmlformats.org/spreadsheetml/2006/main">
  <sheetPr>
    <tabColor rgb="FFc53030"/>
    <outlinePr summaryBelow="1" summaryRight="1"/>
    <pageSetUpPr/>
  </sheetPr>
  <dimension ref="A1:E3"/>
  <sheetViews>
    <sheetView zoomScale="100" zoomScaleNormal="100" workbookViewId="0">
      <pane ySplit="2" topLeftCell="A3" activePane="bottomLeft" state="frozen"/>
      <selection pane="bottomLeft" activeCell="A1" sqref="A1"/>
    </sheetView>
  </sheetViews>
  <sheetFormatPr baseColWidth="8" defaultRowHeight="15" outlineLevelRow="0"/>
  <cols>
    <col width="44" customWidth="1" min="1" max="1"/>
    <col width="14" customWidth="1" min="2" max="2"/>
    <col width="22" customWidth="1" min="3" max="3"/>
    <col width="44" customWidth="1" min="4" max="4"/>
    <col width="14" customWidth="1" min="5" max="5"/>
  </cols>
  <sheetData>
    <row r="1" ht="32" customHeight="1">
      <c r="A1" s="79" t="inlineStr">
        <is>
          <t>Risk Register</t>
        </is>
      </c>
    </row>
    <row r="2" ht="24" customHeight="1">
      <c r="A2" s="54" t="inlineStr">
        <is>
          <t>Risk</t>
        </is>
      </c>
      <c r="B2" s="54" t="inlineStr">
        <is>
          <t>Severity</t>
        </is>
      </c>
      <c r="C2" s="54" t="inlineStr">
        <is>
          <t>Affected Trade</t>
        </is>
      </c>
      <c r="D2" s="54" t="inlineStr">
        <is>
          <t>Recommended Action</t>
        </is>
      </c>
      <c r="E2" s="54" t="inlineStr">
        <is>
          <t>Priority</t>
        </is>
      </c>
    </row>
    <row r="3">
      <c r="A3" s="83" t="inlineStr">
        <is>
          <t>No risk data available</t>
        </is>
      </c>
    </row>
  </sheetData>
  <autoFilter ref="A2:E2"/>
  <mergeCells count="1">
    <mergeCell ref="A1:E1"/>
  </mergeCells>
  <pageMargins left="0.787402" right="0.787402" top="0.787402" bottom="0.787402" header="0.3" footer="0.3"/>
  <pageSetup orientation="landscape" paperSize="8" scale="100" fitToHeight="1" fitToWidth="1" firstPageNumber="1" useFirstPageNumber="1" horizontalDpi="4294967295" verticalDpi="4294967295" copies="1"/>
  <headerFooter>
    <oddHeader/>
    <oddFooter>&amp;LGenerated by EstiFlow | 28 April 2026 | Confidential&amp;CPage &amp;P of &amp;N</oddFooter>
    <evenHeader/>
    <evenFooter>&amp;LGenerated by EstiFlow | 28 April 2026 | Confidential&amp;CPage &amp;P of &amp;N</evenFooter>
    <firstHeader/>
    <firstFooter/>
  </headerFooter>
</worksheet>
</file>

<file path=xl/worksheets/sheet15.xml><?xml version="1.0" encoding="utf-8"?>
<worksheet xmlns="http://schemas.openxmlformats.org/spreadsheetml/2006/main">
  <sheetPr>
    <tabColor rgb="FFd69e2e"/>
    <outlinePr summaryBelow="1" summaryRight="1"/>
    <pageSetUpPr/>
  </sheetPr>
  <dimension ref="A1:F19"/>
  <sheetViews>
    <sheetView zoomScale="100" zoomScaleNormal="100" workbookViewId="0">
      <pane ySplit="1" topLeftCell="A2" activePane="bottomLeft" state="frozen"/>
      <selection pane="bottomLeft" activeCell="A1" sqref="A1"/>
    </sheetView>
  </sheetViews>
  <sheetFormatPr baseColWidth="8" defaultRowHeight="15" outlineLevelRow="0"/>
  <cols>
    <col width="20" customWidth="1" min="1" max="1"/>
    <col width="50" customWidth="1" min="2" max="2"/>
    <col width="10" customWidth="1" min="3" max="3"/>
    <col width="8" customWidth="1" min="4" max="4"/>
    <col width="12" customWidth="1" min="5" max="5"/>
    <col width="14" customWidth="1" min="6" max="6"/>
  </cols>
  <sheetData>
    <row r="1" ht="24" customHeight="1">
      <c r="A1" s="54" t="inlineStr">
        <is>
          <t>Trade</t>
        </is>
      </c>
      <c r="B1" s="54" t="inlineStr">
        <is>
          <t>Description</t>
        </is>
      </c>
      <c r="C1" s="54" t="inlineStr">
        <is>
          <t>Qty</t>
        </is>
      </c>
      <c r="D1" s="54" t="inlineStr">
        <is>
          <t>Unit</t>
        </is>
      </c>
      <c r="E1" s="54" t="inlineStr">
        <is>
          <t>Rate ($)</t>
        </is>
      </c>
      <c r="F1" s="54" t="inlineStr">
        <is>
          <t>Total ($)</t>
        </is>
      </c>
    </row>
    <row r="2">
      <c r="A2" s="89" t="inlineStr">
        <is>
          <t>Provisional Sums — Subject to Measurement</t>
        </is>
      </c>
    </row>
    <row r="3">
      <c r="A3" t="inlineStr">
        <is>
          <t>Specialty Features</t>
        </is>
      </c>
      <c r="B3" t="inlineStr">
        <is>
          <t>Appliance package provisional (oven + cooktop + dishwasher + rangehood)</t>
        </is>
      </c>
      <c r="C3" s="65" t="n">
        <v>2</v>
      </c>
      <c r="D3" t="inlineStr">
        <is>
          <t>No.</t>
        </is>
      </c>
      <c r="E3" s="64" t="n">
        <v>12000</v>
      </c>
      <c r="F3" s="64">
        <f>C3*E3</f>
        <v/>
      </c>
    </row>
    <row r="4">
      <c r="A4" s="57" t="inlineStr">
        <is>
          <t>Specialty Features</t>
        </is>
      </c>
      <c r="B4" s="57" t="inlineStr">
        <is>
          <t>Window coverings / blinds provisional per dwelling</t>
        </is>
      </c>
      <c r="C4" s="66" t="n">
        <v>2</v>
      </c>
      <c r="D4" s="57" t="inlineStr">
        <is>
          <t>No.</t>
        </is>
      </c>
      <c r="E4" s="60" t="n">
        <v>5000</v>
      </c>
      <c r="F4" s="60">
        <f>C4*E4</f>
        <v/>
      </c>
    </row>
    <row r="5">
      <c r="A5" t="inlineStr">
        <is>
          <t>Specialty Features</t>
        </is>
      </c>
      <c r="B5" t="inlineStr">
        <is>
          <t>Garage door and opener provisional</t>
        </is>
      </c>
      <c r="C5" s="65" t="n">
        <v>0</v>
      </c>
      <c r="D5" t="inlineStr">
        <is>
          <t>No.</t>
        </is>
      </c>
      <c r="E5" s="64" t="n">
        <v>10000</v>
      </c>
      <c r="F5" s="64">
        <f>C5*E5</f>
        <v/>
      </c>
    </row>
    <row r="6">
      <c r="A6" s="57" t="inlineStr">
        <is>
          <t>Specialty Features</t>
        </is>
      </c>
      <c r="B6" s="57" t="inlineStr">
        <is>
          <t>Kitchen fitout provisional (joinery, vanities, robes per dwelling)</t>
        </is>
      </c>
      <c r="C6" s="66" t="n">
        <v>2</v>
      </c>
      <c r="D6" s="57" t="inlineStr">
        <is>
          <t>No.</t>
        </is>
      </c>
      <c r="E6" s="60" t="n">
        <v>35000</v>
      </c>
      <c r="F6" s="60">
        <f>C6*E6</f>
        <v/>
      </c>
    </row>
    <row r="7">
      <c r="A7" t="inlineStr">
        <is>
          <t>Specialty Features</t>
        </is>
      </c>
      <c r="B7" t="inlineStr">
        <is>
          <t>Laundry fitout provisional (tub + taps + cabinetry)</t>
        </is>
      </c>
      <c r="C7" s="65" t="n">
        <v>2</v>
      </c>
      <c r="D7" t="inlineStr">
        <is>
          <t>No.</t>
        </is>
      </c>
      <c r="E7" s="64" t="n">
        <v>5000</v>
      </c>
      <c r="F7" s="64">
        <f>C7*E7</f>
        <v/>
      </c>
    </row>
    <row r="8">
      <c r="A8" s="57" t="inlineStr">
        <is>
          <t>Specialty Features</t>
        </is>
      </c>
      <c r="B8" s="57" t="inlineStr">
        <is>
          <t>Stone benchtops / feature stone provisional per dwelling</t>
        </is>
      </c>
      <c r="C8" s="66" t="n">
        <v>2</v>
      </c>
      <c r="D8" s="57" t="inlineStr">
        <is>
          <t>No.</t>
        </is>
      </c>
      <c r="E8" s="60" t="n">
        <v>10000</v>
      </c>
      <c r="F8" s="60">
        <f>C8*E8</f>
        <v/>
      </c>
    </row>
    <row r="9">
      <c r="A9" t="inlineStr">
        <is>
          <t>Preliminaries</t>
        </is>
      </c>
      <c r="B9" t="inlineStr">
        <is>
          <t>Home Warranty Insurance</t>
        </is>
      </c>
      <c r="C9" s="64" t="n">
        <v>1</v>
      </c>
      <c r="D9" t="inlineStr">
        <is>
          <t>lump</t>
        </is>
      </c>
      <c r="E9" s="64" t="n">
        <v>11680</v>
      </c>
      <c r="F9" s="64">
        <f>C9*E9</f>
        <v/>
      </c>
    </row>
    <row r="10">
      <c r="A10" s="57" t="inlineStr">
        <is>
          <t>Preliminaries</t>
        </is>
      </c>
      <c r="B10" s="57" t="inlineStr">
        <is>
          <t>Long Service Levy (NSW)</t>
        </is>
      </c>
      <c r="C10" s="60" t="n">
        <v>0</v>
      </c>
      <c r="D10" s="57" t="inlineStr">
        <is>
          <t>lump</t>
        </is>
      </c>
      <c r="E10" s="60" t="n">
        <v>2653</v>
      </c>
      <c r="F10" s="60">
        <f>C10*E10</f>
        <v/>
      </c>
    </row>
    <row r="11">
      <c r="A11" t="inlineStr">
        <is>
          <t>Preliminaries</t>
        </is>
      </c>
      <c r="B11" t="inlineStr">
        <is>
          <t>NSW Section 7.11 Local Infrastructure Contribution — NSW LICP 2020 (CPI-indexed quarterly; Dec-2025 rate not extracted; envelope $40-70K per dwelling-creation event)</t>
        </is>
      </c>
      <c r="C11" s="64" t="n">
        <v>1</v>
      </c>
      <c r="D11" t="inlineStr">
        <is>
          <t>lump</t>
        </is>
      </c>
      <c r="E11" s="64" t="n">
        <v>45000</v>
      </c>
      <c r="F11" s="64">
        <f>C11*E11</f>
        <v/>
      </c>
    </row>
    <row r="12">
      <c r="A12" s="57" t="inlineStr">
        <is>
          <t>Preliminaries</t>
        </is>
      </c>
      <c r="B12" s="57" t="inlineStr">
        <is>
          <t>Section 73 Sydney Water Compliance Certificate — Developer Direct application $1,164.31 + Notice of Requirements variable (placeholder $2,500)</t>
        </is>
      </c>
      <c r="C12" s="60" t="n">
        <v>1</v>
      </c>
      <c r="D12" s="57" t="inlineStr">
        <is>
          <t>lump</t>
        </is>
      </c>
      <c r="E12" s="60" t="n">
        <v>2500</v>
      </c>
      <c r="F12" s="60">
        <f>C12*E12</f>
        <v/>
      </c>
    </row>
    <row r="13">
      <c r="A13" t="inlineStr">
        <is>
          <t>Preliminaries</t>
        </is>
      </c>
      <c r="B13" t="inlineStr">
        <is>
          <t>NSW Council Section 138 Roads Act — kerb crossing application + bond + footpath crossover</t>
        </is>
      </c>
      <c r="C13" s="64" t="n">
        <v>1</v>
      </c>
      <c r="D13" t="inlineStr">
        <is>
          <t>lump</t>
        </is>
      </c>
      <c r="E13" s="64" t="n">
        <v>3000</v>
      </c>
      <c r="F13" s="64">
        <f>C13*E13</f>
        <v/>
      </c>
    </row>
    <row r="14">
      <c r="A14" s="57" t="inlineStr">
        <is>
          <t>Preliminaries</t>
        </is>
      </c>
      <c r="B14" s="57" t="inlineStr">
        <is>
          <t>Strata or Torrens subdivision certificate, surveyor + plan registration (duplex)</t>
        </is>
      </c>
      <c r="C14" s="60" t="n">
        <v>1</v>
      </c>
      <c r="D14" s="57" t="inlineStr">
        <is>
          <t>lump</t>
        </is>
      </c>
      <c r="E14" s="60" t="n">
        <v>18000</v>
      </c>
      <c r="F14" s="60">
        <f>C14*E14</f>
        <v/>
      </c>
    </row>
    <row r="15">
      <c r="A15" t="inlineStr">
        <is>
          <t>Framing</t>
        </is>
      </c>
      <c r="B15" t="inlineStr">
        <is>
          <t>Structural engineering allowance — steel lintels schedule, footing reinforcement, tie-down details, first-floor framing certification (S-series engineer's drawings absent)</t>
        </is>
      </c>
      <c r="C15" s="64" t="n">
        <v>1</v>
      </c>
      <c r="D15" t="inlineStr">
        <is>
          <t>lump</t>
        </is>
      </c>
      <c r="E15" s="64" t="n">
        <v>8000</v>
      </c>
      <c r="F15" s="64">
        <f>C15*E15</f>
        <v/>
      </c>
    </row>
    <row r="16">
      <c r="A16" s="57" t="inlineStr">
        <is>
          <t>Stormwater Drainage</t>
        </is>
      </c>
      <c r="B16" s="57" t="inlineStr">
        <is>
          <t>Civil engineering allowance — On-Site Detention (OSD) tank, charged-line stormwater connection, council-approved detail (NSW charged-line typical for dual-occ)</t>
        </is>
      </c>
      <c r="C16" s="60" t="n">
        <v>1</v>
      </c>
      <c r="D16" s="57" t="inlineStr">
        <is>
          <t>lump</t>
        </is>
      </c>
      <c r="E16" s="60" t="n">
        <v>25000</v>
      </c>
      <c r="F16" s="60">
        <f>C16*E16</f>
        <v/>
      </c>
    </row>
    <row r="17">
      <c r="A17" t="inlineStr">
        <is>
          <t>Electrical Services</t>
        </is>
      </c>
      <c r="B17" t="inlineStr">
        <is>
          <t>Electrical scope-uplift allowance — sub-circuit decomposition (lighting circuits per zone, power circuits per zone, dedicated circuits to oven/cooktop/HWS/exhausts/heat lamps), intercom, EV-charge provision, garage lighting, external lighting per dwelling — to satisfy services-trade floor for standard residential</t>
        </is>
      </c>
      <c r="C17" s="64" t="n">
        <v>1</v>
      </c>
      <c r="D17" t="inlineStr">
        <is>
          <t>lump</t>
        </is>
      </c>
      <c r="E17" s="64" t="n">
        <v>20000</v>
      </c>
      <c r="F17" s="64">
        <f>C17*E17</f>
        <v/>
      </c>
    </row>
    <row r="18">
      <c r="A18" s="57" t="inlineStr">
        <is>
          <t>External Finishes</t>
        </is>
      </c>
      <c r="B18" s="57" t="inlineStr">
        <is>
          <t>External works provisional per dwelling (landscape, paths, retaining)</t>
        </is>
      </c>
      <c r="C18" s="66" t="n">
        <v>2</v>
      </c>
      <c r="D18" s="57" t="inlineStr">
        <is>
          <t>No.</t>
        </is>
      </c>
      <c r="E18" s="60" t="n">
        <v>15000</v>
      </c>
      <c r="F18" s="60">
        <f>C18*E18</f>
        <v/>
      </c>
    </row>
    <row r="19" customFormat="1" s="67">
      <c r="B19" s="74" t="inlineStr">
        <is>
          <t>PROVISIONAL SUMS TOTAL</t>
        </is>
      </c>
      <c r="F19" s="75">
        <f>SUM(F3:F18)</f>
        <v/>
      </c>
    </row>
  </sheetData>
  <autoFilter ref="A1:F1"/>
  <mergeCells count="1">
    <mergeCell ref="A2:F2"/>
  </mergeCells>
  <pageMargins left="0.787402" right="0.787402" top="0.787402" bottom="0.787402" header="0.3" footer="0.3"/>
  <pageSetup orientation="landscape" paperSize="8" scale="100" fitToHeight="1" fitToWidth="1" firstPageNumber="1" useFirstPageNumber="1" horizontalDpi="4294967295" verticalDpi="4294967295" copies="1"/>
  <headerFooter>
    <oddHeader/>
    <oddFooter>&amp;LGenerated by EstiFlow | 28 April 2026 | Confidential&amp;CPage &amp;P of &amp;N</oddFooter>
    <evenHeader/>
    <evenFooter>&amp;LGenerated by EstiFlow | 28 April 2026 | Confidential&amp;CPage &amp;P of &amp;N</evenFooter>
    <firstHeader/>
    <firstFooter/>
  </headerFooter>
</worksheet>
</file>

<file path=xl/worksheets/sheet16.xml><?xml version="1.0" encoding="utf-8"?>
<worksheet xmlns="http://schemas.openxmlformats.org/spreadsheetml/2006/main">
  <sheetPr>
    <tabColor rgb="FF2f855a"/>
    <outlinePr summaryBelow="1" summaryRight="1"/>
    <pageSetUpPr/>
  </sheetPr>
  <dimension ref="A1:F3"/>
  <sheetViews>
    <sheetView zoomScale="100" zoomScaleNormal="100" workbookViewId="0">
      <pane ySplit="2" topLeftCell="A3" activePane="bottomLeft" state="frozen"/>
      <selection pane="bottomLeft" activeCell="A1" sqref="A1"/>
    </sheetView>
  </sheetViews>
  <sheetFormatPr baseColWidth="8" defaultRowHeight="15" outlineLevelRow="0"/>
  <cols>
    <col width="22" customWidth="1" min="1" max="1"/>
    <col width="36" customWidth="1" min="2" max="3"/>
    <col width="16" customWidth="1" min="4" max="4"/>
    <col width="14" customWidth="1" min="5" max="5"/>
    <col width="40" customWidth="1" min="6" max="6"/>
  </cols>
  <sheetData>
    <row r="1" ht="32" customHeight="1">
      <c r="A1" s="79" t="inlineStr">
        <is>
          <t>Value Engineering</t>
        </is>
      </c>
    </row>
    <row r="2" ht="24" customHeight="1">
      <c r="A2" s="54" t="inlineStr">
        <is>
          <t>Trade</t>
        </is>
      </c>
      <c r="B2" s="54" t="inlineStr">
        <is>
          <t>Current Spec</t>
        </is>
      </c>
      <c r="C2" s="54" t="inlineStr">
        <is>
          <t>Alternative</t>
        </is>
      </c>
      <c r="D2" s="54" t="inlineStr">
        <is>
          <t>Est. Saving</t>
        </is>
      </c>
      <c r="E2" s="54" t="inlineStr">
        <is>
          <t>Difficulty</t>
        </is>
      </c>
      <c r="F2" s="54" t="inlineStr">
        <is>
          <t>Trade-Off</t>
        </is>
      </c>
    </row>
    <row r="3">
      <c r="A3" s="83" t="inlineStr">
        <is>
          <t>No value engineering data available</t>
        </is>
      </c>
    </row>
  </sheetData>
  <autoFilter ref="A2:F2"/>
  <mergeCells count="1">
    <mergeCell ref="A1:F1"/>
  </mergeCells>
  <pageMargins left="0.787402" right="0.787402" top="0.787402" bottom="0.787402" header="0.3" footer="0.3"/>
  <pageSetup orientation="landscape" paperSize="8" scale="100" fitToHeight="1" fitToWidth="1" firstPageNumber="1" useFirstPageNumber="1" horizontalDpi="4294967295" verticalDpi="4294967295" copies="1"/>
  <headerFooter>
    <oddHeader/>
    <oddFooter>&amp;LGenerated by EstiFlow | 28 April 2026 | Confidential&amp;CPage &amp;P of &amp;N</oddFooter>
    <evenHeader/>
    <evenFooter>&amp;LGenerated by EstiFlow | 28 April 2026 | Confidential&amp;CPage &amp;P of &amp;N</evenFooter>
    <firstHeader/>
    <firstFooter/>
  </headerFooter>
</worksheet>
</file>

<file path=xl/worksheets/sheet17.xml><?xml version="1.0" encoding="utf-8"?>
<worksheet xmlns="http://schemas.openxmlformats.org/spreadsheetml/2006/main">
  <sheetPr>
    <tabColor rgb="FF2b6cb0"/>
    <outlinePr summaryBelow="1" summaryRight="1"/>
    <pageSetUpPr/>
  </sheetPr>
  <dimension ref="A1:E10"/>
  <sheetViews>
    <sheetView zoomScale="100" zoomScaleNormal="100" workbookViewId="0">
      <pane ySplit="2" topLeftCell="A3" activePane="bottomLeft" state="frozen"/>
      <selection pane="bottomLeft" activeCell="A1" sqref="A1"/>
    </sheetView>
  </sheetViews>
  <sheetFormatPr baseColWidth="8" defaultRowHeight="15" outlineLevelRow="0"/>
  <cols>
    <col width="22" customWidth="1" min="1" max="1"/>
    <col width="10" customWidth="1" min="2" max="2"/>
    <col width="20" customWidth="1" min="3" max="3"/>
    <col width="40" customWidth="1" min="4" max="4"/>
    <col width="36" customWidth="1" min="5" max="5"/>
  </cols>
  <sheetData>
    <row r="1" ht="32" customHeight="1">
      <c r="A1" s="79" t="inlineStr">
        <is>
          <t>Construction Finance Summary — Bank Valuation Stages</t>
        </is>
      </c>
    </row>
    <row r="2" ht="24" customHeight="1">
      <c r="A2" s="54" t="inlineStr">
        <is>
          <t>Stage</t>
        </is>
      </c>
      <c r="B2" s="54" t="inlineStr">
        <is>
          <t>%</t>
        </is>
      </c>
      <c r="C2" s="54" t="inlineStr">
        <is>
          <t>Amount (inc GST)</t>
        </is>
      </c>
      <c r="D2" s="54" t="inlineStr">
        <is>
          <t>Valuation Trigger</t>
        </is>
      </c>
      <c r="E2" s="54" t="inlineStr">
        <is>
          <t>Trades Included</t>
        </is>
      </c>
    </row>
    <row r="3">
      <c r="A3" t="inlineStr">
        <is>
          <t>Base</t>
        </is>
      </c>
      <c r="B3" s="90" t="n">
        <v>0.1</v>
      </c>
      <c r="C3" s="64" t="n">
        <v>152094.517</v>
      </c>
      <c r="D3" t="inlineStr">
        <is>
          <t>Slab poured and certified</t>
        </is>
      </c>
      <c r="E3" t="inlineStr">
        <is>
          <t>Excavation, Concrete, Plumbing (underground)</t>
        </is>
      </c>
    </row>
    <row r="4">
      <c r="A4" s="57" t="inlineStr">
        <is>
          <t>Frame</t>
        </is>
      </c>
      <c r="B4" s="91" t="n">
        <v>0.15</v>
      </c>
      <c r="C4" s="60" t="n">
        <v>228141.7755</v>
      </c>
      <c r="D4" s="57" t="inlineStr">
        <is>
          <t>Frame complete, tie-down certified</t>
        </is>
      </c>
      <c r="E4" s="57" t="inlineStr">
        <is>
          <t>Framing, Steel, Scaffolding</t>
        </is>
      </c>
    </row>
    <row r="5">
      <c r="A5" t="inlineStr">
        <is>
          <t>Enclosed</t>
        </is>
      </c>
      <c r="B5" s="90" t="n">
        <v>0.35</v>
      </c>
      <c r="C5" s="64" t="n">
        <v>532330.8095</v>
      </c>
      <c r="D5" t="inlineStr">
        <is>
          <t>Roof on, windows &amp; external doors fitted</t>
        </is>
      </c>
      <c r="E5" t="inlineStr">
        <is>
          <t>Roofing, Glazing, Doors, Cladding, Brickwork</t>
        </is>
      </c>
    </row>
    <row r="6">
      <c r="A6" s="57" t="inlineStr">
        <is>
          <t>Fixing</t>
        </is>
      </c>
      <c r="B6" s="91" t="n">
        <v>0.25</v>
      </c>
      <c r="C6" s="60" t="n">
        <v>380236.2925</v>
      </c>
      <c r="D6" s="57" t="inlineStr">
        <is>
          <t>Internal linings, kitchen, wet areas complete</t>
        </is>
      </c>
      <c r="E6" s="57" t="inlineStr">
        <is>
          <t>Plasterboard, Tiling, Joinery, Kitchen, Electrical, Plumbing</t>
        </is>
      </c>
    </row>
    <row r="7">
      <c r="A7" t="inlineStr">
        <is>
          <t>Completion</t>
        </is>
      </c>
      <c r="B7" s="90" t="n">
        <v>0.15</v>
      </c>
      <c r="C7" s="64" t="n">
        <v>228141.7755</v>
      </c>
      <c r="D7" t="inlineStr">
        <is>
          <t>Practical completion and handover</t>
        </is>
      </c>
      <c r="E7" t="inlineStr">
        <is>
          <t>Painting, Flooring, Landscaping, Final fixtures</t>
        </is>
      </c>
    </row>
    <row r="8" customFormat="1" s="67">
      <c r="A8" s="82" t="inlineStr">
        <is>
          <t>TOTAL</t>
        </is>
      </c>
      <c r="B8" s="92">
        <f>SUM(B3:B7)</f>
        <v/>
      </c>
      <c r="C8" s="75">
        <f>SUM(C3:C7)</f>
        <v/>
      </c>
    </row>
    <row r="9"/>
    <row r="10">
      <c r="A10" s="93" t="inlineStr">
        <is>
          <t>Programme Duration: 34 weeks</t>
        </is>
      </c>
    </row>
  </sheetData>
  <mergeCells count="1">
    <mergeCell ref="A1:E1"/>
  </mergeCells>
  <pageMargins left="0.787402" right="0.787402" top="0.787402" bottom="0.787402" header="0.3" footer="0.3"/>
  <pageSetup orientation="landscape" paperSize="8" scale="100" fitToHeight="1" fitToWidth="1" firstPageNumber="1" useFirstPageNumber="1" horizontalDpi="4294967295" verticalDpi="4294967295" copies="1"/>
  <headerFooter>
    <oddHeader/>
    <oddFooter>&amp;LGenerated by EstiFlow | 28 April 2026 | Confidential&amp;CPage &amp;P of &amp;N</oddFooter>
    <evenHeader/>
    <evenFooter>&amp;LGenerated by EstiFlow | 28 April 2026 | Confidential&amp;CPage &amp;P of &amp;N</evenFooter>
    <firstHeader/>
    <firstFooter/>
  </headerFooter>
</worksheet>
</file>

<file path=xl/worksheets/sheet18.xml><?xml version="1.0" encoding="utf-8"?>
<worksheet xmlns="http://schemas.openxmlformats.org/spreadsheetml/2006/main">
  <sheetPr>
    <tabColor rgb="FF38a169"/>
    <outlinePr summaryBelow="1" summaryRight="1"/>
    <pageSetUpPr/>
  </sheetPr>
  <dimension ref="A1:M19"/>
  <sheetViews>
    <sheetView zoomScale="100" zoomScaleNormal="100" workbookViewId="0">
      <pane ySplit="2" topLeftCell="A3" activePane="bottomLeft" state="frozen"/>
      <selection pane="bottomLeft" activeCell="A1" sqref="A1"/>
    </sheetView>
  </sheetViews>
  <sheetFormatPr baseColWidth="8" defaultRowHeight="15" outlineLevelRow="0"/>
  <cols>
    <col width="22" customWidth="1" min="1" max="1"/>
    <col width="14" customWidth="1" min="2" max="2"/>
    <col width="22" customWidth="1" min="3" max="3"/>
    <col width="18" customWidth="1" min="4" max="4"/>
    <col width="42" customWidth="1" min="5" max="5"/>
    <col width="10" customWidth="1" min="6" max="7"/>
    <col width="12" customWidth="1" min="8" max="8"/>
    <col width="14" customWidth="1" min="9" max="9"/>
    <col width="28" customWidth="1" min="10" max="10"/>
    <col width="12" customWidth="1" min="11" max="12"/>
    <col width="18" customWidth="1" min="13" max="13"/>
  </cols>
  <sheetData>
    <row r="1" ht="32" customHeight="1">
      <c r="A1" s="79" t="inlineStr">
        <is>
          <t>Envelope</t>
        </is>
      </c>
    </row>
    <row r="2" ht="24" customHeight="1">
      <c r="A2" s="54" t="inlineStr">
        <is>
          <t>Trade</t>
        </is>
      </c>
      <c r="B2" s="54" t="inlineStr">
        <is>
          <t>Element Code</t>
        </is>
      </c>
      <c r="C2" s="54" t="inlineStr">
        <is>
          <t>Element Name</t>
        </is>
      </c>
      <c r="D2" s="54" t="inlineStr">
        <is>
          <t>Package</t>
        </is>
      </c>
      <c r="E2" s="54" t="inlineStr">
        <is>
          <t>Description</t>
        </is>
      </c>
      <c r="F2" s="54" t="inlineStr">
        <is>
          <t>Qty</t>
        </is>
      </c>
      <c r="G2" s="54" t="inlineStr">
        <is>
          <t>Unit</t>
        </is>
      </c>
      <c r="H2" s="54" t="inlineStr">
        <is>
          <t>Rate ($)</t>
        </is>
      </c>
      <c r="I2" s="54" t="inlineStr">
        <is>
          <t>Measure</t>
        </is>
      </c>
      <c r="J2" s="54" t="inlineStr">
        <is>
          <t>Gap Reason</t>
        </is>
      </c>
      <c r="K2" s="54" t="inlineStr">
        <is>
          <t>Dwelling</t>
        </is>
      </c>
      <c r="L2" s="54" t="inlineStr">
        <is>
          <t>Level</t>
        </is>
      </c>
      <c r="M2" s="54" t="inlineStr">
        <is>
          <t>Room</t>
        </is>
      </c>
    </row>
    <row r="3">
      <c r="A3" t="inlineStr">
        <is>
          <t>Masonry</t>
        </is>
      </c>
      <c r="B3" t="inlineStr"/>
      <c r="C3" t="inlineStr"/>
      <c r="D3" t="inlineStr"/>
      <c r="E3" t="inlineStr">
        <is>
          <t>Installation of common bricks</t>
        </is>
      </c>
      <c r="F3" t="n">
        <v>15600</v>
      </c>
      <c r="G3" t="inlineStr">
        <is>
          <t>No.</t>
        </is>
      </c>
      <c r="H3" s="64" t="n">
        <v>1.8</v>
      </c>
      <c r="J3" t="inlineStr"/>
      <c r="K3" t="inlineStr"/>
      <c r="L3" t="inlineStr">
        <is>
          <t>General</t>
        </is>
      </c>
      <c r="M3" t="inlineStr"/>
    </row>
    <row r="4">
      <c r="A4" t="inlineStr">
        <is>
          <t>Masonry</t>
        </is>
      </c>
      <c r="B4" t="inlineStr"/>
      <c r="C4" t="inlineStr"/>
      <c r="D4" t="inlineStr"/>
      <c r="E4" t="inlineStr">
        <is>
          <t>Installation of common bricks</t>
        </is>
      </c>
      <c r="F4" t="n">
        <v>3000</v>
      </c>
      <c r="G4" t="inlineStr">
        <is>
          <t>No.</t>
        </is>
      </c>
      <c r="H4" s="64" t="n">
        <v>1.8</v>
      </c>
      <c r="J4" t="inlineStr"/>
      <c r="K4" t="inlineStr"/>
      <c r="L4" t="inlineStr">
        <is>
          <t>General</t>
        </is>
      </c>
      <c r="M4" t="inlineStr"/>
    </row>
    <row r="5">
      <c r="A5" t="inlineStr">
        <is>
          <t>Masonry</t>
        </is>
      </c>
      <c r="B5" t="inlineStr"/>
      <c r="C5" t="inlineStr"/>
      <c r="D5" t="inlineStr"/>
      <c r="E5" t="inlineStr">
        <is>
          <t>Supply of common bricks</t>
        </is>
      </c>
      <c r="F5" t="n">
        <v>15600</v>
      </c>
      <c r="G5" t="inlineStr">
        <is>
          <t>No.</t>
        </is>
      </c>
      <c r="H5" s="64" t="n">
        <v>1.15</v>
      </c>
      <c r="J5" t="inlineStr"/>
      <c r="K5" t="inlineStr"/>
      <c r="L5" t="inlineStr">
        <is>
          <t>General</t>
        </is>
      </c>
      <c r="M5" t="inlineStr"/>
    </row>
    <row r="6">
      <c r="A6" t="inlineStr">
        <is>
          <t>Masonry</t>
        </is>
      </c>
      <c r="B6" t="inlineStr"/>
      <c r="C6" t="inlineStr"/>
      <c r="D6" t="inlineStr"/>
      <c r="E6" t="inlineStr">
        <is>
          <t>Supply of common bricks</t>
        </is>
      </c>
      <c r="F6" t="n">
        <v>3000</v>
      </c>
      <c r="G6" t="inlineStr">
        <is>
          <t>No.</t>
        </is>
      </c>
      <c r="H6" s="64" t="n">
        <v>1.15</v>
      </c>
      <c r="J6" t="inlineStr"/>
      <c r="K6" t="inlineStr"/>
      <c r="L6" t="inlineStr">
        <is>
          <t>General</t>
        </is>
      </c>
      <c r="M6" t="inlineStr"/>
    </row>
    <row r="7">
      <c r="A7" t="inlineStr">
        <is>
          <t>Masonry</t>
        </is>
      </c>
      <c r="B7" t="inlineStr"/>
      <c r="C7" t="inlineStr"/>
      <c r="D7" t="inlineStr"/>
      <c r="E7" t="inlineStr">
        <is>
          <t>DPC (Damp proof course) to base of masonry</t>
        </is>
      </c>
      <c r="F7" t="n">
        <v>18</v>
      </c>
      <c r="G7" t="inlineStr">
        <is>
          <t>m</t>
        </is>
      </c>
      <c r="H7" s="64" t="n">
        <v>10</v>
      </c>
      <c r="J7" t="inlineStr"/>
      <c r="K7" t="inlineStr"/>
      <c r="L7" t="inlineStr">
        <is>
          <t>General</t>
        </is>
      </c>
      <c r="M7" t="inlineStr"/>
    </row>
    <row r="8">
      <c r="A8" t="inlineStr">
        <is>
          <t>Masonry</t>
        </is>
      </c>
      <c r="B8" t="inlineStr"/>
      <c r="C8" t="inlineStr"/>
      <c r="D8" t="inlineStr"/>
      <c r="E8" t="inlineStr">
        <is>
          <t>DPC (Damp proof course) to base of masonry</t>
        </is>
      </c>
      <c r="F8" t="n">
        <v>11</v>
      </c>
      <c r="G8" t="inlineStr">
        <is>
          <t>m</t>
        </is>
      </c>
      <c r="H8" s="64" t="n">
        <v>10</v>
      </c>
      <c r="J8" t="inlineStr"/>
      <c r="K8" t="inlineStr"/>
      <c r="L8" t="inlineStr">
        <is>
          <t>General</t>
        </is>
      </c>
      <c r="M8" t="inlineStr"/>
    </row>
    <row r="9">
      <c r="A9" t="inlineStr">
        <is>
          <t>Masonry</t>
        </is>
      </c>
      <c r="B9" t="inlineStr"/>
      <c r="C9" t="inlineStr"/>
      <c r="D9" t="inlineStr"/>
      <c r="E9" t="inlineStr">
        <is>
          <t>Masonry sundries (mortar, cleanup, wastage)</t>
        </is>
      </c>
      <c r="F9" t="n">
        <v>310</v>
      </c>
      <c r="G9" t="inlineStr">
        <is>
          <t>m2</t>
        </is>
      </c>
      <c r="H9" s="64" t="n">
        <v>5</v>
      </c>
      <c r="J9" t="inlineStr"/>
      <c r="K9" t="inlineStr"/>
      <c r="L9" t="inlineStr">
        <is>
          <t>General</t>
        </is>
      </c>
      <c r="M9" t="inlineStr"/>
    </row>
    <row r="10">
      <c r="A10" t="inlineStr">
        <is>
          <t>Render</t>
        </is>
      </c>
      <c r="B10" t="inlineStr"/>
      <c r="C10" t="inlineStr"/>
      <c r="D10" t="inlineStr"/>
      <c r="E10" t="inlineStr">
        <is>
          <t>Acrylic render and texture coat to external facade</t>
        </is>
      </c>
      <c r="F10" t="n">
        <v>130</v>
      </c>
      <c r="G10" t="inlineStr">
        <is>
          <t>m2</t>
        </is>
      </c>
      <c r="H10" s="64" t="n">
        <v>100</v>
      </c>
      <c r="J10" t="inlineStr"/>
      <c r="K10" t="inlineStr"/>
      <c r="L10" t="inlineStr">
        <is>
          <t>General</t>
        </is>
      </c>
      <c r="M10" t="inlineStr"/>
    </row>
    <row r="11">
      <c r="A11" t="inlineStr">
        <is>
          <t>Render</t>
        </is>
      </c>
      <c r="B11" t="inlineStr"/>
      <c r="C11" t="inlineStr"/>
      <c r="D11" t="inlineStr"/>
      <c r="E11" t="inlineStr">
        <is>
          <t>Lightweight cladding to upper-storey zones — FC sheet/weatherboard equivalent on EPS or battened backing, painted finish (~65 m²)</t>
        </is>
      </c>
      <c r="F11" t="n">
        <v>65</v>
      </c>
      <c r="G11" t="inlineStr">
        <is>
          <t>m2</t>
        </is>
      </c>
      <c r="H11" s="64" t="n">
        <v>130</v>
      </c>
      <c r="J11" t="inlineStr"/>
      <c r="K11" t="inlineStr"/>
      <c r="L11" t="inlineStr">
        <is>
          <t>Envelope</t>
        </is>
      </c>
      <c r="M11" t="inlineStr"/>
    </row>
    <row r="12">
      <c r="A12" t="inlineStr">
        <is>
          <t>Roofing</t>
        </is>
      </c>
      <c r="B12" t="inlineStr"/>
      <c r="C12" t="inlineStr"/>
      <c r="D12" t="inlineStr"/>
      <c r="E12" t="inlineStr">
        <is>
          <t>Colorbond metal roof sheeting and insulation blanket</t>
        </is>
      </c>
      <c r="F12" t="n">
        <v>162</v>
      </c>
      <c r="G12" t="inlineStr">
        <is>
          <t>m2</t>
        </is>
      </c>
      <c r="H12" s="64" t="n">
        <v>78</v>
      </c>
      <c r="J12" t="inlineStr"/>
      <c r="K12" t="inlineStr"/>
      <c r="L12" t="inlineStr">
        <is>
          <t>Roof</t>
        </is>
      </c>
      <c r="M12" t="inlineStr"/>
    </row>
    <row r="13">
      <c r="A13" t="inlineStr">
        <is>
          <t>Roofing</t>
        </is>
      </c>
      <c r="B13" t="inlineStr"/>
      <c r="C13" t="inlineStr"/>
      <c r="D13" t="inlineStr"/>
      <c r="E13" t="inlineStr">
        <is>
          <t>uPVC/Colorbond downpipes</t>
        </is>
      </c>
      <c r="F13" t="n">
        <v>24</v>
      </c>
      <c r="G13" t="inlineStr">
        <is>
          <t>m</t>
        </is>
      </c>
      <c r="H13" s="64" t="n">
        <v>35</v>
      </c>
      <c r="J13" t="inlineStr"/>
      <c r="K13" t="inlineStr"/>
      <c r="L13" t="inlineStr">
        <is>
          <t>Roof</t>
        </is>
      </c>
      <c r="M13" t="inlineStr"/>
    </row>
    <row r="14">
      <c r="A14" t="inlineStr">
        <is>
          <t>Roofing</t>
        </is>
      </c>
      <c r="B14" t="inlineStr"/>
      <c r="C14" t="inlineStr"/>
      <c r="D14" t="inlineStr"/>
      <c r="E14" t="inlineStr">
        <is>
          <t>Colorbond metal fascia and gutters</t>
        </is>
      </c>
      <c r="F14" t="n">
        <v>47</v>
      </c>
      <c r="G14" t="inlineStr">
        <is>
          <t>m</t>
        </is>
      </c>
      <c r="H14" s="64" t="n">
        <v>45</v>
      </c>
      <c r="J14" t="inlineStr"/>
      <c r="K14" t="inlineStr"/>
      <c r="L14" t="inlineStr">
        <is>
          <t>Roof</t>
        </is>
      </c>
      <c r="M14" t="inlineStr"/>
    </row>
    <row r="15">
      <c r="A15" t="inlineStr">
        <is>
          <t>Roofing</t>
        </is>
      </c>
      <c r="B15" t="inlineStr"/>
      <c r="C15" t="inlineStr"/>
      <c r="D15" t="inlineStr"/>
      <c r="E15" t="inlineStr">
        <is>
          <t>Colorbond metal gutters</t>
        </is>
      </c>
      <c r="F15" t="n">
        <v>47</v>
      </c>
      <c r="G15" t="inlineStr">
        <is>
          <t>m</t>
        </is>
      </c>
      <c r="H15" s="64" t="n">
        <v>45</v>
      </c>
      <c r="J15" t="inlineStr"/>
      <c r="K15" t="inlineStr"/>
      <c r="L15" t="inlineStr">
        <is>
          <t>Roof</t>
        </is>
      </c>
      <c r="M15" t="inlineStr"/>
    </row>
    <row r="16">
      <c r="A16" t="inlineStr">
        <is>
          <t>Roofing</t>
        </is>
      </c>
      <c r="B16" t="inlineStr"/>
      <c r="C16" t="inlineStr"/>
      <c r="D16" t="inlineStr"/>
      <c r="E16" t="inlineStr">
        <is>
          <t>Sisalation/sarking under roof cladding</t>
        </is>
      </c>
      <c r="F16" t="n">
        <v>162</v>
      </c>
      <c r="G16" t="inlineStr">
        <is>
          <t>m2</t>
        </is>
      </c>
      <c r="H16" s="64" t="n">
        <v>8</v>
      </c>
      <c r="J16" t="inlineStr"/>
      <c r="K16" t="inlineStr"/>
      <c r="L16" t="inlineStr">
        <is>
          <t>Roof</t>
        </is>
      </c>
      <c r="M16" t="inlineStr"/>
    </row>
    <row r="17">
      <c r="A17" t="inlineStr">
        <is>
          <t>Waterproofing</t>
        </is>
      </c>
      <c r="B17" t="inlineStr"/>
      <c r="C17" t="inlineStr"/>
      <c r="D17" t="inlineStr"/>
      <c r="E17" t="inlineStr">
        <is>
          <t>Laundry waterproofing</t>
        </is>
      </c>
      <c r="F17" t="n">
        <v>2</v>
      </c>
      <c r="G17" t="inlineStr">
        <is>
          <t>No.</t>
        </is>
      </c>
      <c r="H17" s="64" t="n">
        <v>600</v>
      </c>
      <c r="J17" t="inlineStr"/>
      <c r="K17" t="inlineStr"/>
      <c r="L17" t="inlineStr">
        <is>
          <t>General</t>
        </is>
      </c>
      <c r="M17" t="inlineStr"/>
    </row>
    <row r="18">
      <c r="A18" t="inlineStr">
        <is>
          <t>Waterproofing</t>
        </is>
      </c>
      <c r="B18" t="inlineStr"/>
      <c r="C18" t="inlineStr"/>
      <c r="D18" t="inlineStr"/>
      <c r="E18" t="inlineStr">
        <is>
          <t>Shower recess waterproofing (hob, floor, walls to 1800mm)</t>
        </is>
      </c>
      <c r="F18" t="n">
        <v>4</v>
      </c>
      <c r="G18" t="inlineStr">
        <is>
          <t>No.</t>
        </is>
      </c>
      <c r="H18" s="64" t="n">
        <v>1200</v>
      </c>
      <c r="J18" t="inlineStr"/>
      <c r="K18" t="inlineStr"/>
      <c r="L18" t="inlineStr">
        <is>
          <t>General</t>
        </is>
      </c>
      <c r="M18" t="inlineStr"/>
    </row>
    <row r="19">
      <c r="A19" t="inlineStr">
        <is>
          <t>Waterproofing</t>
        </is>
      </c>
      <c r="B19" t="inlineStr"/>
      <c r="C19" t="inlineStr"/>
      <c r="D19" t="inlineStr"/>
      <c r="E19" t="inlineStr">
        <is>
          <t>External balcony waterproofing (~25 m²) — 4 first-floor balconies (Unit 1 + Unit 2) with glass balustrades; rendered concrete pour or treated subfloor with membrane + topping</t>
        </is>
      </c>
      <c r="F19" t="n">
        <v>25</v>
      </c>
      <c r="G19" t="inlineStr">
        <is>
          <t>m2</t>
        </is>
      </c>
      <c r="H19" s="64" t="n">
        <v>110</v>
      </c>
      <c r="J19" t="inlineStr"/>
      <c r="K19" t="inlineStr"/>
      <c r="L19" t="inlineStr">
        <is>
          <t>Envelope</t>
        </is>
      </c>
      <c r="M19" t="inlineStr"/>
    </row>
  </sheetData>
  <mergeCells count="1">
    <mergeCell ref="A1:M1"/>
  </mergeCells>
  <pageMargins left="0.787402" right="0.787402" top="0.787402" bottom="0.787402" header="0.3" footer="0.3"/>
  <pageSetup orientation="landscape" paperSize="8" scale="100" fitToHeight="1" fitToWidth="1" firstPageNumber="1" useFirstPageNumber="1" horizontalDpi="4294967295" verticalDpi="4294967295" copies="1"/>
  <headerFooter>
    <oddHeader/>
    <oddFooter>&amp;LGenerated by EstiFlow | 28 April 2026 | Confidential&amp;CPage &amp;P of &amp;N</oddFooter>
    <evenHeader/>
    <evenFooter>&amp;LGenerated by EstiFlow | 28 April 2026 | Confidential&amp;CPage &amp;P of &amp;N</evenFooter>
    <firstHeader/>
    <firstFooter/>
  </headerFooter>
</worksheet>
</file>

<file path=xl/worksheets/sheet19.xml><?xml version="1.0" encoding="utf-8"?>
<worksheet xmlns="http://schemas.openxmlformats.org/spreadsheetml/2006/main">
  <sheetPr>
    <tabColor rgb="FF718096"/>
    <outlinePr summaryBelow="1" summaryRight="1"/>
    <pageSetUpPr/>
  </sheetPr>
  <dimension ref="A1:E28"/>
  <sheetViews>
    <sheetView zoomScale="100" zoomScaleNormal="100" workbookViewId="0">
      <pane ySplit="2" topLeftCell="A3" activePane="bottomLeft" state="frozen"/>
      <selection pane="bottomLeft" activeCell="A1" sqref="A1"/>
    </sheetView>
  </sheetViews>
  <sheetFormatPr baseColWidth="8" defaultRowHeight="15" outlineLevelRow="0"/>
  <cols>
    <col width="24" customWidth="1" min="1" max="1"/>
    <col width="14" customWidth="1" min="2" max="2"/>
    <col width="16" customWidth="1" min="3" max="4"/>
    <col width="18" customWidth="1" min="5" max="5"/>
  </cols>
  <sheetData>
    <row r="1" ht="32" customHeight="1">
      <c r="A1" s="79" t="inlineStr">
        <is>
          <t>Scope Coverage</t>
        </is>
      </c>
    </row>
    <row r="2" ht="24" customHeight="1">
      <c r="A2" s="54" t="inlineStr">
        <is>
          <t>Trade</t>
        </is>
      </c>
      <c r="B2" s="54" t="inlineStr">
        <is>
          <t>Measured %</t>
        </is>
      </c>
      <c r="C2" s="54" t="inlineStr">
        <is>
          <t>Provisional %</t>
        </is>
      </c>
      <c r="D2" s="54" t="inlineStr">
        <is>
          <t>Measured Total</t>
        </is>
      </c>
      <c r="E2" s="54" t="inlineStr">
        <is>
          <t>Provisional Total</t>
        </is>
      </c>
    </row>
    <row r="3">
      <c r="A3" t="inlineStr">
        <is>
          <t>Specialty / Joinery / Fitout</t>
        </is>
      </c>
      <c r="B3" s="85" t="n">
        <v>0</v>
      </c>
      <c r="C3" s="85" t="n">
        <v>0</v>
      </c>
      <c r="D3" s="64" t="n">
        <v>81300</v>
      </c>
      <c r="E3" s="64" t="n">
        <v>134000</v>
      </c>
    </row>
    <row r="4">
      <c r="A4" t="inlineStr">
        <is>
          <t>Site Management</t>
        </is>
      </c>
      <c r="B4" s="85" t="n">
        <v>0</v>
      </c>
      <c r="C4" s="85" t="n">
        <v>0</v>
      </c>
      <c r="D4" s="64" t="n">
        <v>150090</v>
      </c>
      <c r="E4" s="64" t="n">
        <v>0</v>
      </c>
    </row>
    <row r="5">
      <c r="A5" t="inlineStr">
        <is>
          <t>Preliminaries</t>
        </is>
      </c>
      <c r="B5" s="85" t="n">
        <v>0</v>
      </c>
      <c r="C5" s="85" t="n">
        <v>0</v>
      </c>
      <c r="D5" s="64" t="n">
        <v>40283</v>
      </c>
      <c r="E5" s="64" t="n">
        <v>68500</v>
      </c>
    </row>
    <row r="6">
      <c r="A6" t="inlineStr">
        <is>
          <t>Framing &amp; Roof Carpentry</t>
        </is>
      </c>
      <c r="B6" s="85" t="n">
        <v>0</v>
      </c>
      <c r="C6" s="85" t="n">
        <v>0</v>
      </c>
      <c r="D6" s="64" t="n">
        <v>90400</v>
      </c>
      <c r="E6" s="64" t="n">
        <v>8000</v>
      </c>
    </row>
    <row r="7">
      <c r="A7" t="inlineStr">
        <is>
          <t>Masonry &amp; Brickwork</t>
        </is>
      </c>
      <c r="B7" s="85" t="n">
        <v>0</v>
      </c>
      <c r="C7" s="85" t="n">
        <v>0</v>
      </c>
      <c r="D7" s="64" t="n">
        <v>56710</v>
      </c>
      <c r="E7" s="64" t="n">
        <v>0</v>
      </c>
    </row>
    <row r="8">
      <c r="A8" t="inlineStr">
        <is>
          <t>Plumbing &amp; Hydraulics</t>
        </is>
      </c>
      <c r="B8" s="85" t="n">
        <v>0</v>
      </c>
      <c r="C8" s="85" t="n">
        <v>0</v>
      </c>
      <c r="D8" s="64" t="n">
        <v>56040</v>
      </c>
      <c r="E8" s="64" t="n">
        <v>0</v>
      </c>
    </row>
    <row r="9">
      <c r="A9" t="inlineStr">
        <is>
          <t>Drainage &amp; Stormwater</t>
        </is>
      </c>
      <c r="B9" s="85" t="n">
        <v>0</v>
      </c>
      <c r="C9" s="85" t="n">
        <v>0</v>
      </c>
      <c r="D9" s="64" t="n">
        <v>22365</v>
      </c>
      <c r="E9" s="64" t="n">
        <v>25000</v>
      </c>
    </row>
    <row r="10">
      <c r="A10" t="inlineStr">
        <is>
          <t>Electrical</t>
        </is>
      </c>
      <c r="B10" s="85" t="n">
        <v>0</v>
      </c>
      <c r="C10" s="85" t="n">
        <v>0</v>
      </c>
      <c r="D10" s="64" t="n">
        <v>26725</v>
      </c>
      <c r="E10" s="64" t="n">
        <v>20000</v>
      </c>
    </row>
    <row r="11">
      <c r="A11" t="inlineStr">
        <is>
          <t>Doors &amp; Door Hardware</t>
        </is>
      </c>
      <c r="B11" s="85" t="n">
        <v>0</v>
      </c>
      <c r="C11" s="85" t="n">
        <v>0</v>
      </c>
      <c r="D11" s="64" t="n">
        <v>45740</v>
      </c>
      <c r="E11" s="64" t="n">
        <v>0</v>
      </c>
    </row>
    <row r="12">
      <c r="A12" t="inlineStr">
        <is>
          <t>Glazing &amp; Windows</t>
        </is>
      </c>
      <c r="B12" s="85" t="n">
        <v>0</v>
      </c>
      <c r="C12" s="85" t="n">
        <v>0</v>
      </c>
      <c r="D12" s="64" t="n">
        <v>45240</v>
      </c>
      <c r="E12" s="64" t="n">
        <v>0</v>
      </c>
    </row>
    <row r="13">
      <c r="A13" t="inlineStr">
        <is>
          <t>Mechanical Services / HVAC</t>
        </is>
      </c>
      <c r="B13" s="85" t="n">
        <v>0</v>
      </c>
      <c r="C13" s="85" t="n">
        <v>0</v>
      </c>
      <c r="D13" s="64" t="n">
        <v>41200</v>
      </c>
      <c r="E13" s="64" t="n">
        <v>0</v>
      </c>
    </row>
    <row r="14">
      <c r="A14" t="inlineStr">
        <is>
          <t>Internal Linings &amp; Plaster</t>
        </is>
      </c>
      <c r="B14" s="85" t="n">
        <v>0</v>
      </c>
      <c r="C14" s="85" t="n">
        <v>0</v>
      </c>
      <c r="D14" s="64" t="n">
        <v>38598</v>
      </c>
      <c r="E14" s="64" t="n">
        <v>0</v>
      </c>
    </row>
    <row r="15">
      <c r="A15" t="inlineStr">
        <is>
          <t>Slab &amp; Substructure</t>
        </is>
      </c>
      <c r="B15" s="85" t="n">
        <v>0</v>
      </c>
      <c r="C15" s="85" t="n">
        <v>0</v>
      </c>
      <c r="D15" s="64" t="n">
        <v>32562.6</v>
      </c>
      <c r="E15" s="64" t="n">
        <v>0</v>
      </c>
    </row>
    <row r="16">
      <c r="A16" t="inlineStr">
        <is>
          <t>External Works &amp; Landscape</t>
        </is>
      </c>
      <c r="B16" s="85" t="n">
        <v>0</v>
      </c>
      <c r="C16" s="85" t="n">
        <v>0</v>
      </c>
      <c r="D16" s="64" t="n">
        <v>1950</v>
      </c>
      <c r="E16" s="64" t="n">
        <v>30000</v>
      </c>
    </row>
    <row r="17">
      <c r="A17" t="inlineStr">
        <is>
          <t>Demolition &amp; Asbestos</t>
        </is>
      </c>
      <c r="B17" s="85" t="n">
        <v>0</v>
      </c>
      <c r="C17" s="85" t="n">
        <v>0</v>
      </c>
      <c r="D17" s="64" t="n">
        <v>29812.6</v>
      </c>
      <c r="E17" s="64" t="n">
        <v>0</v>
      </c>
    </row>
    <row r="18">
      <c r="A18" t="inlineStr">
        <is>
          <t>Render to Masonry</t>
        </is>
      </c>
      <c r="B18" s="85" t="n">
        <v>0</v>
      </c>
      <c r="C18" s="85" t="n">
        <v>0</v>
      </c>
      <c r="D18" s="64" t="n">
        <v>21450</v>
      </c>
      <c r="E18" s="64" t="n">
        <v>0</v>
      </c>
    </row>
    <row r="19">
      <c r="A19" t="inlineStr">
        <is>
          <t>Roofing &amp; Sheet Metal</t>
        </is>
      </c>
      <c r="B19" s="85" t="n">
        <v>0</v>
      </c>
      <c r="C19" s="85" t="n">
        <v>0</v>
      </c>
      <c r="D19" s="64" t="n">
        <v>19002</v>
      </c>
      <c r="E19" s="64" t="n">
        <v>0</v>
      </c>
    </row>
    <row r="20">
      <c r="A20" t="inlineStr">
        <is>
          <t>Painting</t>
        </is>
      </c>
      <c r="B20" s="85" t="n">
        <v>0</v>
      </c>
      <c r="C20" s="85" t="n">
        <v>0</v>
      </c>
      <c r="D20" s="64" t="n">
        <v>18855</v>
      </c>
      <c r="E20" s="64" t="n">
        <v>0</v>
      </c>
    </row>
    <row r="21">
      <c r="A21" t="inlineStr">
        <is>
          <t>Paving &amp; Driveway</t>
        </is>
      </c>
      <c r="B21" s="85" t="n">
        <v>0</v>
      </c>
      <c r="C21" s="85" t="n">
        <v>0</v>
      </c>
      <c r="D21" s="64" t="n">
        <v>17400</v>
      </c>
      <c r="E21" s="64" t="n">
        <v>0</v>
      </c>
    </row>
    <row r="22">
      <c r="A22" t="inlineStr">
        <is>
          <t>Site Fencing</t>
        </is>
      </c>
      <c r="B22" s="85" t="n">
        <v>0</v>
      </c>
      <c r="C22" s="85" t="n">
        <v>0</v>
      </c>
      <c r="D22" s="64" t="n">
        <v>16000</v>
      </c>
      <c r="E22" s="64" t="n">
        <v>0</v>
      </c>
    </row>
    <row r="23">
      <c r="A23" t="inlineStr">
        <is>
          <t>Insulation</t>
        </is>
      </c>
      <c r="B23" s="85" t="n">
        <v>0</v>
      </c>
      <c r="C23" s="85" t="n">
        <v>0</v>
      </c>
      <c r="D23" s="64" t="n">
        <v>12690</v>
      </c>
      <c r="E23" s="64" t="n">
        <v>0</v>
      </c>
    </row>
    <row r="24">
      <c r="A24" t="inlineStr">
        <is>
          <t>Floor Finishes (timber/carpet)</t>
        </is>
      </c>
      <c r="B24" s="85" t="n">
        <v>0</v>
      </c>
      <c r="C24" s="85" t="n">
        <v>0</v>
      </c>
      <c r="D24" s="64" t="n">
        <v>11670</v>
      </c>
      <c r="E24" s="64" t="n">
        <v>0</v>
      </c>
    </row>
    <row r="25">
      <c r="A25" t="inlineStr">
        <is>
          <t>Waterproofing</t>
        </is>
      </c>
      <c r="B25" s="85" t="n">
        <v>0</v>
      </c>
      <c r="C25" s="85" t="n">
        <v>0</v>
      </c>
      <c r="D25" s="64" t="n">
        <v>8750</v>
      </c>
      <c r="E25" s="64" t="n">
        <v>0</v>
      </c>
    </row>
    <row r="26">
      <c r="A26" t="inlineStr">
        <is>
          <t>Termite Management</t>
        </is>
      </c>
      <c r="B26" s="85" t="n">
        <v>0</v>
      </c>
      <c r="C26" s="85" t="n">
        <v>0</v>
      </c>
      <c r="D26" s="64" t="n">
        <v>8000</v>
      </c>
      <c r="E26" s="64" t="n">
        <v>0</v>
      </c>
    </row>
    <row r="27">
      <c r="A27" t="inlineStr">
        <is>
          <t>Wet-area Tiling</t>
        </is>
      </c>
      <c r="B27" s="85" t="n">
        <v>0</v>
      </c>
      <c r="C27" s="85" t="n">
        <v>0</v>
      </c>
      <c r="D27" s="64" t="n">
        <v>7045</v>
      </c>
      <c r="E27" s="64" t="n">
        <v>0</v>
      </c>
    </row>
    <row r="28">
      <c r="A28" t="inlineStr">
        <is>
          <t>Excavation &amp; Cut-to-level</t>
        </is>
      </c>
      <c r="B28" s="85" t="n">
        <v>0</v>
      </c>
      <c r="C28" s="85" t="n">
        <v>0</v>
      </c>
      <c r="D28" s="64" t="n">
        <v>5270</v>
      </c>
      <c r="E28" s="64" t="n">
        <v>0</v>
      </c>
    </row>
  </sheetData>
  <mergeCells count="1">
    <mergeCell ref="A1:E1"/>
  </mergeCells>
  <pageMargins left="0.787402" right="0.787402" top="0.787402" bottom="0.787402" header="0.3" footer="0.3"/>
  <pageSetup orientation="landscape" paperSize="8" scale="100" fitToHeight="1" fitToWidth="1" firstPageNumber="1" useFirstPageNumber="1" horizontalDpi="4294967295" verticalDpi="4294967295" copies="1"/>
  <headerFooter>
    <oddHeader/>
    <oddFooter>&amp;LGenerated by EstiFlow | 28 April 2026 | Confidential&amp;CPage &amp;P of &amp;N</oddFooter>
    <evenHeader/>
    <evenFooter>&amp;LGenerated by EstiFlow | 28 April 2026 | Confidential&amp;CPage &amp;P of &amp;N</evenFooter>
    <firstHeader/>
    <firstFooter/>
  </headerFooter>
</worksheet>
</file>

<file path=xl/worksheets/sheet2.xml><?xml version="1.0" encoding="utf-8"?>
<worksheet xmlns="http://schemas.openxmlformats.org/spreadsheetml/2006/main">
  <sheetPr>
    <tabColor rgb="FF38a169"/>
    <outlinePr summaryBelow="1" summaryRight="1"/>
    <pageSetUpPr/>
  </sheetPr>
  <dimension ref="A1:K275"/>
  <sheetViews>
    <sheetView zoomScale="100" zoomScaleNormal="100" workbookViewId="0">
      <pane xSplit="2" ySplit="1" topLeftCell="C2" activePane="bottomRight" state="frozen"/>
      <selection pane="bottomRight" activeCell="A1" sqref="A1"/>
    </sheetView>
  </sheetViews>
  <sheetFormatPr baseColWidth="8" defaultRowHeight="15" outlineLevelRow="0"/>
  <cols>
    <col width="10" customWidth="1" min="1" max="1"/>
    <col width="45" customWidth="1" min="2" max="2"/>
    <col width="25" customWidth="1" min="3" max="3"/>
    <col width="8" customWidth="1" min="4" max="4"/>
    <col width="40" customWidth="1" min="5" max="5"/>
    <col width="10" customWidth="1" min="6" max="6"/>
    <col width="8" customWidth="1" min="7" max="7"/>
    <col width="12" customWidth="1" min="8" max="8"/>
    <col width="14" customWidth="1" min="9" max="9"/>
    <col width="10" customWidth="1" min="10" max="10"/>
    <col hidden="1" width="8" customWidth="1" min="11" max="11"/>
  </cols>
  <sheetData>
    <row r="1" ht="24" customHeight="1">
      <c r="A1" s="54" t="inlineStr">
        <is>
          <t>Ref</t>
        </is>
      </c>
      <c r="B1" s="54" t="inlineStr">
        <is>
          <t>Description</t>
        </is>
      </c>
      <c r="C1" s="54" t="inlineStr">
        <is>
          <t>Source Plan</t>
        </is>
      </c>
      <c r="D1" s="54" t="inlineStr">
        <is>
          <t>Source Page</t>
        </is>
      </c>
      <c r="E1" s="54" t="inlineStr">
        <is>
          <t>Source Reference</t>
        </is>
      </c>
      <c r="F1" s="54" t="inlineStr">
        <is>
          <t>Qty</t>
        </is>
      </c>
      <c r="G1" s="54" t="inlineStr">
        <is>
          <t>Unit</t>
        </is>
      </c>
      <c r="H1" s="54" t="inlineStr">
        <is>
          <t>Rate ($)</t>
        </is>
      </c>
      <c r="I1" s="54" t="inlineStr">
        <is>
          <t>Total ($)</t>
        </is>
      </c>
      <c r="J1" s="54" t="inlineStr">
        <is>
          <t>Dwelling</t>
        </is>
      </c>
      <c r="K1" s="54" t="inlineStr">
        <is>
          <t>Tier</t>
        </is>
      </c>
    </row>
    <row r="2">
      <c r="A2" s="55" t="inlineStr">
        <is>
          <t>1. PRELIMINARIES</t>
        </is>
      </c>
      <c r="B2" s="96" t="n"/>
      <c r="C2" s="96" t="n"/>
      <c r="D2" s="96" t="n"/>
      <c r="E2" s="96" t="n"/>
      <c r="F2" s="96" t="n"/>
      <c r="G2" s="96" t="n"/>
      <c r="H2" s="96" t="n"/>
      <c r="I2" s="96" t="n"/>
      <c r="J2" s="96" t="n"/>
    </row>
    <row r="3">
      <c r="A3" s="56" t="inlineStr">
        <is>
          <t>PRELIMINARIES</t>
        </is>
      </c>
    </row>
    <row r="4">
      <c r="A4" s="57" t="inlineStr"/>
      <c r="B4" s="57" t="inlineStr">
        <is>
          <t>Council DA, CC and certifier fees</t>
        </is>
      </c>
      <c r="C4" s="58" t="n"/>
      <c r="D4" s="59" t="n">
        <v>1</v>
      </c>
      <c r="E4" s="58" t="n"/>
      <c r="F4" s="60" t="n">
        <v>1</v>
      </c>
      <c r="G4" s="57" t="inlineStr">
        <is>
          <t>lump</t>
        </is>
      </c>
      <c r="H4" s="60" t="n">
        <v>5000</v>
      </c>
      <c r="I4" s="60">
        <f>F4*H4</f>
        <v/>
      </c>
      <c r="J4" s="61" t="inlineStr">
        <is>
          <t>-</t>
        </is>
      </c>
      <c r="K4" s="62" t="n"/>
    </row>
    <row r="5">
      <c r="A5" t="inlineStr"/>
      <c r="B5" t="inlineStr">
        <is>
          <t>Home Warranty Insurance</t>
        </is>
      </c>
      <c r="C5" s="58" t="n"/>
      <c r="D5" s="63" t="n">
        <v>1</v>
      </c>
      <c r="E5" s="58" t="n"/>
      <c r="F5" s="64" t="n">
        <v>1</v>
      </c>
      <c r="G5" t="inlineStr">
        <is>
          <t>lump</t>
        </is>
      </c>
      <c r="H5" s="64" t="n">
        <v>11680</v>
      </c>
      <c r="I5" s="64">
        <f>F5*H5</f>
        <v/>
      </c>
      <c r="J5" s="61" t="inlineStr">
        <is>
          <t>-</t>
        </is>
      </c>
      <c r="K5" s="62" t="n"/>
    </row>
    <row r="6">
      <c r="A6" s="57" t="inlineStr"/>
      <c r="B6" s="57" t="inlineStr">
        <is>
          <t>Surveying and peg out / set out</t>
        </is>
      </c>
      <c r="C6" s="58" t="n"/>
      <c r="D6" s="59" t="n">
        <v>10</v>
      </c>
      <c r="E6" s="58" t="n"/>
      <c r="F6" s="60" t="n">
        <v>1</v>
      </c>
      <c r="G6" s="57" t="inlineStr">
        <is>
          <t>lump</t>
        </is>
      </c>
      <c r="H6" s="60" t="n">
        <v>2500</v>
      </c>
      <c r="I6" s="60">
        <f>F6*H6</f>
        <v/>
      </c>
      <c r="J6" s="61" t="inlineStr">
        <is>
          <t>-</t>
        </is>
      </c>
      <c r="K6" s="62" t="n"/>
    </row>
    <row r="7">
      <c r="A7" t="inlineStr"/>
      <c r="B7" t="inlineStr">
        <is>
          <t>Temporary power connection and supply — lump sum</t>
        </is>
      </c>
      <c r="C7" s="58" t="n"/>
      <c r="D7" s="63" t="n">
        <v>1</v>
      </c>
      <c r="E7" s="58" t="n"/>
      <c r="F7" s="65" t="n">
        <v>1</v>
      </c>
      <c r="G7" t="inlineStr">
        <is>
          <t>item</t>
        </is>
      </c>
      <c r="H7" s="64" t="n">
        <v>8000</v>
      </c>
      <c r="I7" s="64">
        <f>F7*H7</f>
        <v/>
      </c>
      <c r="J7" s="61" t="inlineStr">
        <is>
          <t>-</t>
        </is>
      </c>
      <c r="K7" s="62" t="n"/>
    </row>
    <row r="8">
      <c r="A8" s="57" t="inlineStr"/>
      <c r="B8" s="57" t="inlineStr">
        <is>
          <t>Portable toilet hire per week</t>
        </is>
      </c>
      <c r="C8" s="58" t="n"/>
      <c r="D8" s="59" t="n">
        <v>1</v>
      </c>
      <c r="E8" s="58" t="n"/>
      <c r="F8" s="60" t="n">
        <v>34</v>
      </c>
      <c r="G8" s="57" t="inlineStr">
        <is>
          <t>week</t>
        </is>
      </c>
      <c r="H8" s="60" t="n">
        <v>200</v>
      </c>
      <c r="I8" s="60">
        <f>F8*H8</f>
        <v/>
      </c>
      <c r="J8" s="61" t="inlineStr">
        <is>
          <t>-</t>
        </is>
      </c>
      <c r="K8" s="62" t="n"/>
    </row>
    <row r="9">
      <c r="A9" t="inlineStr"/>
      <c r="B9" t="inlineStr">
        <is>
          <t>Builder clean and handover</t>
        </is>
      </c>
      <c r="C9" s="58" t="n"/>
      <c r="D9" s="63" t="n">
        <v>1</v>
      </c>
      <c r="E9" s="58" t="n"/>
      <c r="F9" s="64" t="n">
        <v>1</v>
      </c>
      <c r="G9" t="inlineStr">
        <is>
          <t>lump</t>
        </is>
      </c>
      <c r="H9" s="64" t="n">
        <v>3500</v>
      </c>
      <c r="I9" s="64">
        <f>F9*H9</f>
        <v/>
      </c>
      <c r="J9" s="61" t="inlineStr">
        <is>
          <t>-</t>
        </is>
      </c>
      <c r="K9" s="62" t="n"/>
    </row>
    <row r="10">
      <c r="A10" s="57" t="inlineStr"/>
      <c r="B10" s="57" t="inlineStr">
        <is>
          <t>Clothesline supply and install</t>
        </is>
      </c>
      <c r="C10" s="58" t="n"/>
      <c r="D10" s="59" t="n">
        <v>4</v>
      </c>
      <c r="E10" s="58" t="n"/>
      <c r="F10" s="66" t="n">
        <v>2</v>
      </c>
      <c r="G10" s="57" t="inlineStr">
        <is>
          <t>No.</t>
        </is>
      </c>
      <c r="H10" s="60" t="n">
        <v>400</v>
      </c>
      <c r="I10" s="60">
        <f>F10*H10</f>
        <v/>
      </c>
      <c r="J10" s="61" t="inlineStr">
        <is>
          <t>-</t>
        </is>
      </c>
      <c r="K10" s="62" t="n"/>
    </row>
    <row r="11">
      <c r="A11" t="inlineStr"/>
      <c r="B11" t="inlineStr">
        <is>
          <t>Long Service Levy (NSW)</t>
        </is>
      </c>
      <c r="C11" s="58" t="n"/>
      <c r="D11" s="63" t="n">
        <v>1</v>
      </c>
      <c r="E11" s="58" t="n"/>
      <c r="F11" s="64" t="n">
        <v>0</v>
      </c>
      <c r="G11" t="inlineStr">
        <is>
          <t>lump</t>
        </is>
      </c>
      <c r="H11" s="64" t="n">
        <v>2653</v>
      </c>
      <c r="I11" s="64">
        <f>F11*H11</f>
        <v/>
      </c>
      <c r="J11" s="61" t="inlineStr">
        <is>
          <t>-</t>
        </is>
      </c>
      <c r="K11" s="62" t="n"/>
    </row>
    <row r="12">
      <c r="A12" s="57" t="inlineStr"/>
      <c r="B12" s="57" t="inlineStr">
        <is>
          <t>Letterbox supply and install</t>
        </is>
      </c>
      <c r="C12" s="58" t="n"/>
      <c r="D12" s="59" t="n">
        <v>2</v>
      </c>
      <c r="E12" s="58" t="n"/>
      <c r="F12" s="66" t="n">
        <v>2</v>
      </c>
      <c r="G12" s="57" t="inlineStr">
        <is>
          <t>No.</t>
        </is>
      </c>
      <c r="H12" s="60" t="n">
        <v>350</v>
      </c>
      <c r="I12" s="60">
        <f>F12*H12</f>
        <v/>
      </c>
      <c r="J12" s="61" t="inlineStr">
        <is>
          <t>-</t>
        </is>
      </c>
      <c r="K12" s="62" t="n"/>
    </row>
    <row r="13">
      <c r="A13" t="inlineStr"/>
      <c r="B13" t="inlineStr">
        <is>
          <t>Temporary site fencing</t>
        </is>
      </c>
      <c r="C13" s="58" t="n"/>
      <c r="D13" s="63" t="n">
        <v>3</v>
      </c>
      <c r="E13" s="58" t="n"/>
      <c r="F13" s="64" t="n">
        <v>60</v>
      </c>
      <c r="G13" t="inlineStr">
        <is>
          <t>m</t>
        </is>
      </c>
      <c r="H13" s="64" t="n">
        <v>25</v>
      </c>
      <c r="I13" s="64">
        <f>F13*H13</f>
        <v/>
      </c>
      <c r="J13" s="61" t="inlineStr">
        <is>
          <t>-</t>
        </is>
      </c>
      <c r="K13" s="62" t="n"/>
    </row>
    <row r="14">
      <c r="A14" s="57" t="inlineStr"/>
      <c r="B14" s="57" t="inlineStr">
        <is>
          <t>Traffic management and site safety</t>
        </is>
      </c>
      <c r="C14" s="58" t="n"/>
      <c r="D14" s="59" t="n">
        <v>2</v>
      </c>
      <c r="E14" s="58" t="n"/>
      <c r="F14" s="60" t="n">
        <v>1</v>
      </c>
      <c r="G14" s="57" t="inlineStr">
        <is>
          <t>lump</t>
        </is>
      </c>
      <c r="H14" s="60" t="n">
        <v>2500</v>
      </c>
      <c r="I14" s="60">
        <f>F14*H14</f>
        <v/>
      </c>
      <c r="J14" s="61" t="inlineStr">
        <is>
          <t>-</t>
        </is>
      </c>
      <c r="K14" s="62" t="n"/>
    </row>
    <row r="15">
      <c r="A15" t="inlineStr"/>
      <c r="B15" t="inlineStr">
        <is>
          <t>Demolition material removal, cartage and disposal to licensed waste facility</t>
        </is>
      </c>
      <c r="C15" s="58" t="n"/>
      <c r="D15" s="63" t="n">
        <v>2</v>
      </c>
      <c r="E15" s="58" t="n"/>
      <c r="F15" s="64" t="n">
        <v>1</v>
      </c>
      <c r="G15" t="inlineStr">
        <is>
          <t>lump</t>
        </is>
      </c>
      <c r="H15" s="64" t="n">
        <v>6000</v>
      </c>
      <c r="I15" s="64">
        <f>F15*H15</f>
        <v/>
      </c>
      <c r="J15" s="61" t="inlineStr">
        <is>
          <t>-</t>
        </is>
      </c>
      <c r="K15" s="62" t="n"/>
    </row>
    <row r="16">
      <c r="A16" s="57" t="inlineStr"/>
      <c r="B16" s="57" t="inlineStr">
        <is>
          <t>NSW Section 7.11 Local Infrastructure Contribution — NSW LICP 2020 (CPI-indexed quarterly; Dec-2025 rate not extracted; envelope $40-70K per dwelling-creation event)</t>
        </is>
      </c>
      <c r="C16" s="58" t="n"/>
      <c r="D16" s="59" t="n">
        <v>1</v>
      </c>
      <c r="E16" s="58" t="n"/>
      <c r="F16" s="60" t="n">
        <v>1</v>
      </c>
      <c r="G16" s="57" t="inlineStr">
        <is>
          <t>lump</t>
        </is>
      </c>
      <c r="H16" s="60" t="n">
        <v>45000</v>
      </c>
      <c r="I16" s="60">
        <f>F16*H16</f>
        <v/>
      </c>
      <c r="J16" s="61" t="inlineStr">
        <is>
          <t>-</t>
        </is>
      </c>
      <c r="K16" s="62" t="n"/>
    </row>
    <row r="17">
      <c r="A17" t="inlineStr"/>
      <c r="B17" t="inlineStr">
        <is>
          <t>Section 73 Sydney Water Compliance Certificate — Developer Direct application $1,164.31 + Notice of Requirements variable (placeholder $2,500)</t>
        </is>
      </c>
      <c r="C17" s="58" t="n"/>
      <c r="D17" s="63" t="n">
        <v>1</v>
      </c>
      <c r="E17" s="58" t="n"/>
      <c r="F17" s="64" t="n">
        <v>1</v>
      </c>
      <c r="G17" t="inlineStr">
        <is>
          <t>lump</t>
        </is>
      </c>
      <c r="H17" s="64" t="n">
        <v>2500</v>
      </c>
      <c r="I17" s="64">
        <f>F17*H17</f>
        <v/>
      </c>
      <c r="J17" s="61" t="inlineStr">
        <is>
          <t>-</t>
        </is>
      </c>
      <c r="K17" s="62" t="n"/>
    </row>
    <row r="18">
      <c r="A18" s="57" t="inlineStr"/>
      <c r="B18" s="57" t="inlineStr">
        <is>
          <t>NSW Council Section 138 Roads Act — kerb crossing application + bond + footpath crossover</t>
        </is>
      </c>
      <c r="C18" s="58" t="n"/>
      <c r="D18" s="59" t="n">
        <v>2</v>
      </c>
      <c r="E18" s="58" t="n"/>
      <c r="F18" s="60" t="n">
        <v>1</v>
      </c>
      <c r="G18" s="57" t="inlineStr">
        <is>
          <t>lump</t>
        </is>
      </c>
      <c r="H18" s="60" t="n">
        <v>3000</v>
      </c>
      <c r="I18" s="60">
        <f>F18*H18</f>
        <v/>
      </c>
      <c r="J18" s="61" t="inlineStr">
        <is>
          <t>-</t>
        </is>
      </c>
      <c r="K18" s="62" t="n"/>
    </row>
    <row r="19">
      <c r="A19" t="inlineStr"/>
      <c r="B19" t="inlineStr">
        <is>
          <t>Strata or Torrens subdivision certificate, surveyor + plan registration (duplex)</t>
        </is>
      </c>
      <c r="C19" s="58" t="n"/>
      <c r="D19" s="63" t="n">
        <v>10</v>
      </c>
      <c r="E19" s="58" t="n"/>
      <c r="F19" s="64" t="n">
        <v>1</v>
      </c>
      <c r="G19" t="inlineStr">
        <is>
          <t>lump</t>
        </is>
      </c>
      <c r="H19" s="64" t="n">
        <v>18000</v>
      </c>
      <c r="I19" s="64">
        <f>F19*H19</f>
        <v/>
      </c>
      <c r="J19" s="61" t="inlineStr">
        <is>
          <t>-</t>
        </is>
      </c>
      <c r="K19" s="62" t="n"/>
    </row>
    <row r="20">
      <c r="A20" s="57" t="inlineStr"/>
      <c r="B20" s="57" t="inlineStr">
        <is>
          <t>NSW Long Service Levy on contract value — 0.25% (Building &amp; Construction Industry LSL Act 1986, rate effective 1 January 2023 per NSW Long Service Corporation)</t>
        </is>
      </c>
      <c r="C20" s="58" t="n"/>
      <c r="D20" s="59" t="n">
        <v>1</v>
      </c>
      <c r="E20" s="58" t="n"/>
      <c r="F20" s="60" t="n">
        <v>1</v>
      </c>
      <c r="G20" s="57" t="inlineStr">
        <is>
          <t>lump</t>
        </is>
      </c>
      <c r="H20" s="60" t="n">
        <v>2983</v>
      </c>
      <c r="I20" s="60">
        <f>F20*H20</f>
        <v/>
      </c>
      <c r="J20" s="61" t="inlineStr">
        <is>
          <t>-</t>
        </is>
      </c>
      <c r="K20" s="62" t="n"/>
    </row>
    <row r="21" customFormat="1" s="67">
      <c r="A21" s="67" t="inlineStr"/>
      <c r="B21" s="68" t="inlineStr">
        <is>
          <t>Preliminaries Subtotal</t>
        </is>
      </c>
      <c r="F21" s="67" t="n">
        <v>17</v>
      </c>
      <c r="G21" s="67" t="inlineStr">
        <is>
          <t>items</t>
        </is>
      </c>
      <c r="I21" s="69">
        <f>SUM(I4:I20)</f>
        <v/>
      </c>
    </row>
    <row r="22">
      <c r="A22" s="70" t="inlineStr"/>
      <c r="B22" s="71" t="inlineStr">
        <is>
          <t>1. Preliminaries Section Subtotal</t>
        </is>
      </c>
      <c r="F22" s="70" t="n">
        <v>17</v>
      </c>
      <c r="G22" s="70" t="inlineStr">
        <is>
          <t>items</t>
        </is>
      </c>
      <c r="I22" s="72">
        <f>I21</f>
        <v/>
      </c>
    </row>
    <row r="23"/>
    <row r="24">
      <c r="A24" s="55" t="inlineStr">
        <is>
          <t>2. SITE MANAGEMENT</t>
        </is>
      </c>
      <c r="B24" s="96" t="n"/>
      <c r="C24" s="96" t="n"/>
      <c r="D24" s="96" t="n"/>
      <c r="E24" s="96" t="n"/>
      <c r="F24" s="96" t="n"/>
      <c r="G24" s="96" t="n"/>
      <c r="H24" s="96" t="n"/>
      <c r="I24" s="96" t="n"/>
      <c r="J24" s="96" t="n"/>
    </row>
    <row r="25">
      <c r="A25" s="56" t="inlineStr">
        <is>
          <t>SITE MANAGEMENT</t>
        </is>
      </c>
    </row>
    <row r="26">
      <c r="A26" s="57" t="inlineStr"/>
      <c r="B26" s="57" t="inlineStr">
        <is>
          <t>Temporary power running cost per week</t>
        </is>
      </c>
      <c r="C26" s="58" t="n"/>
      <c r="D26" s="59" t="n">
        <v>1</v>
      </c>
      <c r="E26" s="58" t="n"/>
      <c r="F26" s="60" t="n">
        <v>34</v>
      </c>
      <c r="G26" s="57" t="inlineStr">
        <is>
          <t>week</t>
        </is>
      </c>
      <c r="H26" s="60" t="n">
        <v>150</v>
      </c>
      <c r="I26" s="60">
        <f>F26*H26</f>
        <v/>
      </c>
      <c r="J26" s="61" t="inlineStr">
        <is>
          <t>-</t>
        </is>
      </c>
      <c r="K26" s="62" t="n"/>
    </row>
    <row r="27">
      <c r="A27" t="inlineStr"/>
      <c r="B27" t="inlineStr">
        <is>
          <t>Perimeter scaffolding hire and erection</t>
        </is>
      </c>
      <c r="C27" s="58" t="n"/>
      <c r="D27" s="63" t="n">
        <v>7</v>
      </c>
      <c r="E27" s="58" t="n"/>
      <c r="F27" s="64" t="n">
        <v>330</v>
      </c>
      <c r="G27" t="inlineStr">
        <is>
          <t>m2</t>
        </is>
      </c>
      <c r="H27" s="64" t="n">
        <v>47</v>
      </c>
      <c r="I27" s="64">
        <f>F27*H27</f>
        <v/>
      </c>
      <c r="J27" s="61" t="inlineStr">
        <is>
          <t>-</t>
        </is>
      </c>
      <c r="K27" s="62" t="n"/>
    </row>
    <row r="28">
      <c r="A28" s="57" t="inlineStr"/>
      <c r="B28" s="57" t="inlineStr">
        <is>
          <t>Sediment control and silt fencing</t>
        </is>
      </c>
      <c r="C28" s="58" t="n"/>
      <c r="D28" s="59" t="n">
        <v>3</v>
      </c>
      <c r="E28" s="58" t="n"/>
      <c r="F28" s="60" t="n">
        <v>44</v>
      </c>
      <c r="G28" s="57" t="inlineStr">
        <is>
          <t>m</t>
        </is>
      </c>
      <c r="H28" s="60" t="n">
        <v>45</v>
      </c>
      <c r="I28" s="60">
        <f>F28*H28</f>
        <v/>
      </c>
      <c r="J28" s="61" t="inlineStr">
        <is>
          <t>-</t>
        </is>
      </c>
      <c r="K28" s="62" t="n"/>
    </row>
    <row r="29">
      <c r="A29" t="inlineStr"/>
      <c r="B29" t="inlineStr">
        <is>
          <t>Site management and supervision</t>
        </is>
      </c>
      <c r="C29" s="58" t="n"/>
      <c r="D29" s="63" t="n">
        <v>1</v>
      </c>
      <c r="E29" s="58" t="n"/>
      <c r="F29" s="64" t="n">
        <v>34</v>
      </c>
      <c r="G29" t="inlineStr">
        <is>
          <t>week</t>
        </is>
      </c>
      <c r="H29" s="64" t="n">
        <v>3000</v>
      </c>
      <c r="I29" s="64">
        <f>F29*H29</f>
        <v/>
      </c>
      <c r="J29" s="61" t="inlineStr">
        <is>
          <t>-</t>
        </is>
      </c>
      <c r="K29" s="62" t="n"/>
    </row>
    <row r="30">
      <c r="A30" s="57" t="inlineStr"/>
      <c r="B30" s="57" t="inlineStr">
        <is>
          <t>Waste management and skip bins per week</t>
        </is>
      </c>
      <c r="C30" s="58" t="n"/>
      <c r="D30" s="59" t="n">
        <v>1</v>
      </c>
      <c r="E30" s="58" t="n"/>
      <c r="F30" s="60" t="n">
        <v>34</v>
      </c>
      <c r="G30" s="57" t="inlineStr">
        <is>
          <t>week</t>
        </is>
      </c>
      <c r="H30" s="60" t="n">
        <v>750</v>
      </c>
      <c r="I30" s="60">
        <f>F30*H30</f>
        <v/>
      </c>
      <c r="J30" s="61" t="inlineStr">
        <is>
          <t>-</t>
        </is>
      </c>
      <c r="K30" s="62" t="n"/>
    </row>
    <row r="31" customFormat="1" s="67">
      <c r="A31" s="67" t="inlineStr"/>
      <c r="B31" s="68" t="inlineStr">
        <is>
          <t>Site Management Subtotal</t>
        </is>
      </c>
      <c r="F31" s="67" t="n">
        <v>5</v>
      </c>
      <c r="G31" s="67" t="inlineStr">
        <is>
          <t>items</t>
        </is>
      </c>
      <c r="I31" s="69">
        <f>SUM(I26:I30)</f>
        <v/>
      </c>
    </row>
    <row r="32">
      <c r="A32" s="70" t="inlineStr"/>
      <c r="B32" s="71" t="inlineStr">
        <is>
          <t>2. Site Management Section Subtotal</t>
        </is>
      </c>
      <c r="F32" s="70" t="n">
        <v>5</v>
      </c>
      <c r="G32" s="70" t="inlineStr">
        <is>
          <t>items</t>
        </is>
      </c>
      <c r="I32" s="72">
        <f>I31</f>
        <v/>
      </c>
    </row>
    <row r="33"/>
    <row r="34">
      <c r="A34" s="55" t="inlineStr">
        <is>
          <t>3. DEMOLITION</t>
        </is>
      </c>
      <c r="B34" s="96" t="n"/>
      <c r="C34" s="96" t="n"/>
      <c r="D34" s="96" t="n"/>
      <c r="E34" s="96" t="n"/>
      <c r="F34" s="96" t="n"/>
      <c r="G34" s="96" t="n"/>
      <c r="H34" s="96" t="n"/>
      <c r="I34" s="96" t="n"/>
      <c r="J34" s="96" t="n"/>
    </row>
    <row r="35">
      <c r="A35" s="56" t="inlineStr">
        <is>
          <t>DEMOLITION</t>
        </is>
      </c>
    </row>
    <row r="36">
      <c r="A36" s="57" t="inlineStr"/>
      <c r="B36" s="57" t="inlineStr">
        <is>
          <t>Demolition of existing brick garage with metal roof (Unit 1 side, ~16.47m²)</t>
        </is>
      </c>
      <c r="C36" s="58" t="n"/>
      <c r="D36" s="59" t="n">
        <v>2</v>
      </c>
      <c r="E36" s="58" t="n"/>
      <c r="F36" s="60" t="n">
        <v>16.47</v>
      </c>
      <c r="G36" s="57" t="inlineStr">
        <is>
          <t>m2</t>
        </is>
      </c>
      <c r="H36" s="60" t="n">
        <v>80</v>
      </c>
      <c r="I36" s="60">
        <f>F36*H36</f>
        <v/>
      </c>
      <c r="J36" s="61" t="inlineStr">
        <is>
          <t>-</t>
        </is>
      </c>
      <c r="K36" s="62" t="n"/>
    </row>
    <row r="37">
      <c r="A37" t="inlineStr"/>
      <c r="B37" t="inlineStr">
        <is>
          <t>Demolition of existing fibro garage (NO 16 boundary side, ~12m²) — pre-1990, ACM-bearing</t>
        </is>
      </c>
      <c r="C37" s="58" t="n"/>
      <c r="D37" s="63" t="n">
        <v>2</v>
      </c>
      <c r="E37" s="58" t="n"/>
      <c r="F37" s="64" t="n">
        <v>12</v>
      </c>
      <c r="G37" t="inlineStr">
        <is>
          <t>m2</t>
        </is>
      </c>
      <c r="H37" s="64" t="n">
        <v>120</v>
      </c>
      <c r="I37" s="64">
        <f>F37*H37</f>
        <v/>
      </c>
      <c r="J37" s="61" t="inlineStr">
        <is>
          <t>-</t>
        </is>
      </c>
      <c r="K37" s="62" t="n"/>
    </row>
    <row r="38">
      <c r="A38" s="57" t="inlineStr"/>
      <c r="B38" s="57" t="inlineStr">
        <is>
          <t>Demolition of existing metal shed (~6m²)</t>
        </is>
      </c>
      <c r="C38" s="58" t="n"/>
      <c r="D38" s="59" t="n">
        <v>2</v>
      </c>
      <c r="E38" s="58" t="n"/>
      <c r="F38" s="60" t="n">
        <v>6</v>
      </c>
      <c r="G38" s="57" t="inlineStr">
        <is>
          <t>m2</t>
        </is>
      </c>
      <c r="H38" s="60" t="n">
        <v>80</v>
      </c>
      <c r="I38" s="60">
        <f>F38*H38</f>
        <v/>
      </c>
      <c r="J38" s="61" t="inlineStr">
        <is>
          <t>-</t>
        </is>
      </c>
      <c r="K38" s="62" t="n"/>
    </row>
    <row r="39">
      <c r="A39" t="inlineStr"/>
      <c r="B39" t="inlineStr">
        <is>
          <t>Demolition of existing boundary brick wall(s) (~30 lm)</t>
        </is>
      </c>
      <c r="C39" s="58" t="n"/>
      <c r="D39" s="63" t="n">
        <v>2</v>
      </c>
      <c r="E39" s="58" t="n"/>
      <c r="F39" s="64" t="n">
        <v>30</v>
      </c>
      <c r="G39" t="inlineStr">
        <is>
          <t>lm</t>
        </is>
      </c>
      <c r="H39" s="64" t="n">
        <v>35</v>
      </c>
      <c r="I39" s="64">
        <f>F39*H39</f>
        <v/>
      </c>
      <c r="J39" s="61" t="inlineStr">
        <is>
          <t>-</t>
        </is>
      </c>
      <c r="K39" s="62" t="n"/>
    </row>
    <row r="40">
      <c r="A40" s="57" t="inlineStr"/>
      <c r="B40" s="57" t="inlineStr">
        <is>
          <t>Demolition of existing timber + metal boundary fence (~25 lm)</t>
        </is>
      </c>
      <c r="C40" s="58" t="n"/>
      <c r="D40" s="59" t="n">
        <v>2</v>
      </c>
      <c r="E40" s="58" t="n"/>
      <c r="F40" s="60" t="n">
        <v>25</v>
      </c>
      <c r="G40" s="57" t="inlineStr">
        <is>
          <t>lm</t>
        </is>
      </c>
      <c r="H40" s="60" t="n">
        <v>25</v>
      </c>
      <c r="I40" s="60">
        <f>F40*H40</f>
        <v/>
      </c>
      <c r="J40" s="61" t="inlineStr">
        <is>
          <t>-</t>
        </is>
      </c>
      <c r="K40" s="62" t="n"/>
    </row>
    <row r="41">
      <c r="A41" t="inlineStr"/>
      <c r="B41" t="inlineStr">
        <is>
          <t>Tree clearing and grubbing — 4 subject trees + 1 proposed tree marked for removal</t>
        </is>
      </c>
      <c r="C41" s="58" t="n"/>
      <c r="D41" s="63" t="n">
        <v>2</v>
      </c>
      <c r="E41" s="58" t="n"/>
      <c r="F41" s="65" t="n">
        <v>4</v>
      </c>
      <c r="G41" t="inlineStr">
        <is>
          <t>No.</t>
        </is>
      </c>
      <c r="H41" s="64" t="n">
        <v>500</v>
      </c>
      <c r="I41" s="64">
        <f>F41*H41</f>
        <v/>
      </c>
      <c r="J41" s="61" t="inlineStr">
        <is>
          <t>-</t>
        </is>
      </c>
      <c r="K41" s="62" t="n"/>
    </row>
    <row r="42">
      <c r="A42" s="57" t="inlineStr"/>
      <c r="B42" s="57" t="inlineStr">
        <is>
          <t>Hazardous-materials assessment + ACM removal premium for fibro garage (pre-1990)</t>
        </is>
      </c>
      <c r="C42" s="58" t="n"/>
      <c r="D42" s="59" t="n">
        <v>2</v>
      </c>
      <c r="E42" s="58" t="n"/>
      <c r="F42" s="60" t="n">
        <v>1</v>
      </c>
      <c r="G42" s="57" t="inlineStr">
        <is>
          <t>lump</t>
        </is>
      </c>
      <c r="H42" s="60" t="n">
        <v>8500</v>
      </c>
      <c r="I42" s="60">
        <f>F42*H42</f>
        <v/>
      </c>
      <c r="J42" s="61" t="inlineStr">
        <is>
          <t>-</t>
        </is>
      </c>
      <c r="K42" s="62" t="n"/>
    </row>
    <row r="43">
      <c r="A43" t="inlineStr"/>
      <c r="B43" t="inlineStr">
        <is>
          <t>Demolition of existing single-storey rendered tile-roof dwelling on Lot 1 (~120 m²) — soft-strip, mechanical demolition, separation, salvage, cartage to licensed waste facility</t>
        </is>
      </c>
      <c r="C43" s="58" t="n"/>
      <c r="D43" s="63" t="n">
        <v>2</v>
      </c>
      <c r="E43" s="58" t="n"/>
      <c r="F43" s="64" t="n">
        <v>120</v>
      </c>
      <c r="G43" t="inlineStr">
        <is>
          <t>m2</t>
        </is>
      </c>
      <c r="H43" s="64" t="n">
        <v>120</v>
      </c>
      <c r="I43" s="64">
        <f>F43*H43</f>
        <v/>
      </c>
      <c r="J43" s="61" t="inlineStr">
        <is>
          <t>-</t>
        </is>
      </c>
      <c r="K43" s="62" t="n"/>
    </row>
    <row r="44" customFormat="1" s="67">
      <c r="A44" s="67" t="inlineStr"/>
      <c r="B44" s="68" t="inlineStr">
        <is>
          <t>Demolition Subtotal</t>
        </is>
      </c>
      <c r="F44" s="67" t="n">
        <v>8</v>
      </c>
      <c r="G44" s="67" t="inlineStr">
        <is>
          <t>items</t>
        </is>
      </c>
      <c r="I44" s="69">
        <f>SUM(I36:I43)</f>
        <v/>
      </c>
    </row>
    <row r="45">
      <c r="A45" s="70" t="inlineStr"/>
      <c r="B45" s="71" t="inlineStr">
        <is>
          <t>3. Demolition Section Subtotal</t>
        </is>
      </c>
      <c r="F45" s="70" t="n">
        <v>8</v>
      </c>
      <c r="G45" s="70" t="inlineStr">
        <is>
          <t>items</t>
        </is>
      </c>
      <c r="I45" s="72">
        <f>I44</f>
        <v/>
      </c>
    </row>
    <row r="46"/>
    <row r="47">
      <c r="A47" s="55" t="inlineStr">
        <is>
          <t>4. EXCAVATION</t>
        </is>
      </c>
      <c r="B47" s="96" t="n"/>
      <c r="C47" s="96" t="n"/>
      <c r="D47" s="96" t="n"/>
      <c r="E47" s="96" t="n"/>
      <c r="F47" s="96" t="n"/>
      <c r="G47" s="96" t="n"/>
      <c r="H47" s="96" t="n"/>
      <c r="I47" s="96" t="n"/>
      <c r="J47" s="96" t="n"/>
    </row>
    <row r="48">
      <c r="A48" s="56" t="inlineStr">
        <is>
          <t>SITE PREPARATION &amp; EARTHWORKS</t>
        </is>
      </c>
    </row>
    <row r="49">
      <c r="A49" t="inlineStr"/>
      <c r="B49" t="inlineStr">
        <is>
          <t>Trench excavation for footings/edge beams</t>
        </is>
      </c>
      <c r="C49" s="58" t="n"/>
      <c r="D49" s="63" t="n">
        <v>9</v>
      </c>
      <c r="E49" s="58" t="n"/>
      <c r="F49" s="64" t="n">
        <v>8</v>
      </c>
      <c r="G49" t="inlineStr">
        <is>
          <t>m3</t>
        </is>
      </c>
      <c r="H49" s="64" t="n">
        <v>65</v>
      </c>
      <c r="I49" s="64">
        <f>F49*H49</f>
        <v/>
      </c>
      <c r="J49" s="61" t="inlineStr">
        <is>
          <t>-</t>
        </is>
      </c>
      <c r="K49" s="62" t="n"/>
    </row>
    <row r="50">
      <c r="A50" s="57" t="inlineStr"/>
      <c r="B50" s="57" t="inlineStr">
        <is>
          <t>Bulk excavation to set platform levels and spoil cartage — site fall RL 36-37.5 across slab footprint</t>
        </is>
      </c>
      <c r="C50" s="58" t="n"/>
      <c r="D50" s="59" t="n">
        <v>1</v>
      </c>
      <c r="E50" s="58" t="n"/>
      <c r="F50" s="60" t="n">
        <v>50</v>
      </c>
      <c r="G50" s="57" t="inlineStr">
        <is>
          <t>m3</t>
        </is>
      </c>
      <c r="H50" s="60" t="n">
        <v>95</v>
      </c>
      <c r="I50" s="60">
        <f>F50*H50</f>
        <v/>
      </c>
      <c r="J50" s="61" t="inlineStr">
        <is>
          <t>-</t>
        </is>
      </c>
      <c r="K50" s="62" t="n"/>
    </row>
    <row r="51" customFormat="1" s="67">
      <c r="A51" s="67" t="inlineStr"/>
      <c r="B51" s="68" t="inlineStr">
        <is>
          <t>Site Preparation &amp; Earthworks Subtotal</t>
        </is>
      </c>
      <c r="F51" s="67" t="n">
        <v>2</v>
      </c>
      <c r="G51" s="67" t="inlineStr">
        <is>
          <t>items</t>
        </is>
      </c>
      <c r="I51" s="69">
        <f>SUM(I49:I50)</f>
        <v/>
      </c>
    </row>
    <row r="52">
      <c r="A52" s="70" t="inlineStr"/>
      <c r="B52" s="71" t="inlineStr">
        <is>
          <t>4. Excavation Section Subtotal</t>
        </is>
      </c>
      <c r="F52" s="70" t="n">
        <v>2</v>
      </c>
      <c r="G52" s="70" t="inlineStr">
        <is>
          <t>items</t>
        </is>
      </c>
      <c r="I52" s="72">
        <f>I51</f>
        <v/>
      </c>
    </row>
    <row r="53"/>
    <row r="54">
      <c r="A54" s="55" t="inlineStr">
        <is>
          <t>6. SUBSTRUCTURE</t>
        </is>
      </c>
      <c r="B54" s="96" t="n"/>
      <c r="C54" s="96" t="n"/>
      <c r="D54" s="96" t="n"/>
      <c r="E54" s="96" t="n"/>
      <c r="F54" s="96" t="n"/>
      <c r="G54" s="96" t="n"/>
      <c r="H54" s="96" t="n"/>
      <c r="I54" s="96" t="n"/>
      <c r="J54" s="96" t="n"/>
    </row>
    <row r="55">
      <c r="A55" s="56" t="inlineStr">
        <is>
          <t>CONCRETE SLAB</t>
        </is>
      </c>
    </row>
    <row r="56">
      <c r="A56" s="57" t="inlineStr"/>
      <c r="B56" s="57" t="inlineStr">
        <is>
          <t>Edge formwork to slab perimeter</t>
        </is>
      </c>
      <c r="C56" s="58" t="n"/>
      <c r="D56" s="59" t="n">
        <v>4</v>
      </c>
      <c r="E56" s="58" t="n"/>
      <c r="F56" s="60" t="n">
        <v>51</v>
      </c>
      <c r="G56" s="57" t="inlineStr">
        <is>
          <t>m</t>
        </is>
      </c>
      <c r="H56" s="60" t="n">
        <v>30</v>
      </c>
      <c r="I56" s="60">
        <f>F56*H56</f>
        <v/>
      </c>
      <c r="J56" s="61" t="inlineStr">
        <is>
          <t>-</t>
        </is>
      </c>
      <c r="K56" s="62" t="n"/>
    </row>
    <row r="57">
      <c r="A57" t="inlineStr"/>
      <c r="B57" t="inlineStr">
        <is>
          <t>Concrete slab on ground (measured)</t>
        </is>
      </c>
      <c r="C57" s="58" t="n"/>
      <c r="D57" s="63" t="n">
        <v>4</v>
      </c>
      <c r="E57" s="58" t="n"/>
      <c r="F57" s="64" t="n">
        <v>73.47</v>
      </c>
      <c r="G57" t="inlineStr">
        <is>
          <t>m2</t>
        </is>
      </c>
      <c r="H57" s="64" t="n">
        <v>180</v>
      </c>
      <c r="I57" s="64">
        <f>F57*H57</f>
        <v/>
      </c>
      <c r="J57" s="61" t="inlineStr">
        <is>
          <t>-</t>
        </is>
      </c>
      <c r="K57" s="62" t="n"/>
    </row>
    <row r="58">
      <c r="A58" s="57" t="inlineStr"/>
      <c r="B58" s="57" t="inlineStr">
        <is>
          <t>Concrete slab on ground (measured)</t>
        </is>
      </c>
      <c r="C58" s="58" t="n"/>
      <c r="D58" s="59" t="n">
        <v>4</v>
      </c>
      <c r="E58" s="58" t="n"/>
      <c r="F58" s="60" t="n">
        <v>70.59999999999999</v>
      </c>
      <c r="G58" s="57" t="inlineStr">
        <is>
          <t>m2</t>
        </is>
      </c>
      <c r="H58" s="60" t="n">
        <v>180</v>
      </c>
      <c r="I58" s="60">
        <f>F58*H58</f>
        <v/>
      </c>
      <c r="J58" s="61" t="inlineStr">
        <is>
          <t>-</t>
        </is>
      </c>
      <c r="K58" s="62" t="n"/>
    </row>
    <row r="59">
      <c r="A59" t="inlineStr"/>
      <c r="B59" t="inlineStr">
        <is>
          <t>Concrete slab on ground (measured)</t>
        </is>
      </c>
      <c r="C59" s="58" t="n"/>
      <c r="D59" s="63" t="n">
        <v>4</v>
      </c>
      <c r="E59" s="58" t="n"/>
      <c r="F59" s="64" t="n">
        <v>20</v>
      </c>
      <c r="G59" t="inlineStr">
        <is>
          <t>m2</t>
        </is>
      </c>
      <c r="H59" s="64" t="n">
        <v>180</v>
      </c>
      <c r="I59" s="64">
        <f>F59*H59</f>
        <v/>
      </c>
      <c r="J59" s="61" t="inlineStr">
        <is>
          <t>-</t>
        </is>
      </c>
      <c r="K59" s="62" t="n"/>
    </row>
    <row r="60">
      <c r="A60" s="57" t="inlineStr"/>
      <c r="B60" s="57" t="inlineStr">
        <is>
          <t>Concrete pump hire allowance</t>
        </is>
      </c>
      <c r="C60" s="58" t="n"/>
      <c r="D60" s="59" t="n">
        <v>4</v>
      </c>
      <c r="E60" s="58" t="n"/>
      <c r="F60" s="60" t="n">
        <v>1</v>
      </c>
      <c r="G60" s="57" t="inlineStr">
        <is>
          <t>lump</t>
        </is>
      </c>
      <c r="H60" s="60" t="n">
        <v>1500</v>
      </c>
      <c r="I60" s="60">
        <f>F60*H60</f>
        <v/>
      </c>
      <c r="J60" s="61" t="inlineStr">
        <is>
          <t>-</t>
        </is>
      </c>
      <c r="K60" s="62" t="n"/>
    </row>
    <row r="61" customFormat="1" s="67">
      <c r="A61" s="67" t="inlineStr"/>
      <c r="B61" s="68" t="inlineStr">
        <is>
          <t>Concrete Slab Subtotal</t>
        </is>
      </c>
      <c r="F61" s="67" t="n">
        <v>5</v>
      </c>
      <c r="G61" s="67" t="inlineStr">
        <is>
          <t>items</t>
        </is>
      </c>
      <c r="I61" s="69">
        <f>SUM(I56:I60)</f>
        <v/>
      </c>
    </row>
    <row r="62">
      <c r="A62" s="56" t="inlineStr">
        <is>
          <t>TERMITE PROTECTION</t>
        </is>
      </c>
    </row>
    <row r="63">
      <c r="A63" t="inlineStr">
        <is>
          <t>TERM-038</t>
        </is>
      </c>
      <c r="B63" t="inlineStr">
        <is>
          <t>Termite protection system — Granitgard graded-stone barrier (AS3660); arch plans 'GARNITGARD' is typographical variant of Granitgard</t>
        </is>
      </c>
      <c r="C63" s="58" t="n"/>
      <c r="D63" s="63" t="n">
        <v>9</v>
      </c>
      <c r="E63" s="58" t="n"/>
      <c r="F63" s="65" t="n">
        <v>2</v>
      </c>
      <c r="G63" t="inlineStr">
        <is>
          <t>No.</t>
        </is>
      </c>
      <c r="H63" s="64" t="n">
        <v>4000</v>
      </c>
      <c r="I63" s="64">
        <f>F63*H63</f>
        <v/>
      </c>
      <c r="J63" s="61" t="inlineStr">
        <is>
          <t>-</t>
        </is>
      </c>
      <c r="K63" s="62" t="n"/>
    </row>
    <row r="64" customFormat="1" s="67">
      <c r="A64" s="67" t="inlineStr"/>
      <c r="B64" s="68" t="inlineStr">
        <is>
          <t>Termite Protection Subtotal</t>
        </is>
      </c>
      <c r="F64" s="67" t="n">
        <v>1</v>
      </c>
      <c r="G64" s="67" t="inlineStr">
        <is>
          <t>items</t>
        </is>
      </c>
      <c r="I64" s="69">
        <f>SUM(I63:I63)</f>
        <v/>
      </c>
    </row>
    <row r="65">
      <c r="A65" s="70" t="inlineStr"/>
      <c r="B65" s="71" t="inlineStr">
        <is>
          <t>6. Substructure Section Subtotal</t>
        </is>
      </c>
      <c r="F65" s="70" t="n">
        <v>6</v>
      </c>
      <c r="G65" s="70" t="inlineStr">
        <is>
          <t>items</t>
        </is>
      </c>
      <c r="I65" s="72">
        <f>SUM(I61,I64)</f>
        <v/>
      </c>
    </row>
    <row r="66"/>
    <row r="67">
      <c r="A67" s="55" t="inlineStr">
        <is>
          <t>7. MASONRY</t>
        </is>
      </c>
      <c r="B67" s="96" t="n"/>
      <c r="C67" s="96" t="n"/>
      <c r="D67" s="96" t="n"/>
      <c r="E67" s="96" t="n"/>
      <c r="F67" s="96" t="n"/>
      <c r="G67" s="96" t="n"/>
      <c r="H67" s="96" t="n"/>
      <c r="I67" s="96" t="n"/>
      <c r="J67" s="96" t="n"/>
    </row>
    <row r="68">
      <c r="A68" s="56" t="inlineStr">
        <is>
          <t>MASONRY</t>
        </is>
      </c>
    </row>
    <row r="69">
      <c r="A69" t="inlineStr">
        <is>
          <t>masonry item</t>
        </is>
      </c>
      <c r="B69" t="inlineStr">
        <is>
          <t>Installation of common bricks</t>
        </is>
      </c>
      <c r="C69" s="58" t="n"/>
      <c r="D69" s="63" t="n">
        <v>9</v>
      </c>
      <c r="E69" s="58" t="n"/>
      <c r="F69" s="65" t="n">
        <v>15600</v>
      </c>
      <c r="G69" t="inlineStr">
        <is>
          <t>No.</t>
        </is>
      </c>
      <c r="H69" s="64" t="n">
        <v>1.8</v>
      </c>
      <c r="I69" s="64">
        <f>F69*H69</f>
        <v/>
      </c>
      <c r="J69" s="61" t="inlineStr">
        <is>
          <t>-</t>
        </is>
      </c>
      <c r="K69" s="62" t="n"/>
    </row>
    <row r="70">
      <c r="A70" s="57" t="inlineStr">
        <is>
          <t>masonry item</t>
        </is>
      </c>
      <c r="B70" s="57" t="inlineStr">
        <is>
          <t>Installation of common bricks</t>
        </is>
      </c>
      <c r="C70" s="58" t="n"/>
      <c r="D70" s="59" t="n">
        <v>9</v>
      </c>
      <c r="E70" s="58" t="n"/>
      <c r="F70" s="66" t="n">
        <v>3000</v>
      </c>
      <c r="G70" s="57" t="inlineStr">
        <is>
          <t>No.</t>
        </is>
      </c>
      <c r="H70" s="60" t="n">
        <v>1.8</v>
      </c>
      <c r="I70" s="60">
        <f>F70*H70</f>
        <v/>
      </c>
      <c r="J70" s="61" t="inlineStr">
        <is>
          <t>-</t>
        </is>
      </c>
      <c r="K70" s="62" t="n"/>
    </row>
    <row r="71">
      <c r="A71" t="inlineStr">
        <is>
          <t>masonry item</t>
        </is>
      </c>
      <c r="B71" t="inlineStr">
        <is>
          <t>Supply of common bricks</t>
        </is>
      </c>
      <c r="C71" s="58" t="n"/>
      <c r="D71" s="63" t="n">
        <v>9</v>
      </c>
      <c r="E71" s="58" t="n"/>
      <c r="F71" s="65" t="n">
        <v>15600</v>
      </c>
      <c r="G71" t="inlineStr">
        <is>
          <t>No.</t>
        </is>
      </c>
      <c r="H71" s="64" t="n">
        <v>1.15</v>
      </c>
      <c r="I71" s="64">
        <f>F71*H71</f>
        <v/>
      </c>
      <c r="J71" s="61" t="inlineStr">
        <is>
          <t>-</t>
        </is>
      </c>
      <c r="K71" s="62" t="n"/>
    </row>
    <row r="72">
      <c r="A72" s="57" t="inlineStr">
        <is>
          <t>masonry item</t>
        </is>
      </c>
      <c r="B72" s="57" t="inlineStr">
        <is>
          <t>Supply of common bricks</t>
        </is>
      </c>
      <c r="C72" s="58" t="n"/>
      <c r="D72" s="59" t="n">
        <v>9</v>
      </c>
      <c r="E72" s="58" t="n"/>
      <c r="F72" s="66" t="n">
        <v>3000</v>
      </c>
      <c r="G72" s="57" t="inlineStr">
        <is>
          <t>No.</t>
        </is>
      </c>
      <c r="H72" s="60" t="n">
        <v>1.15</v>
      </c>
      <c r="I72" s="60">
        <f>F72*H72</f>
        <v/>
      </c>
      <c r="J72" s="61" t="inlineStr">
        <is>
          <t>-</t>
        </is>
      </c>
      <c r="K72" s="62" t="n"/>
    </row>
    <row r="73">
      <c r="A73" t="inlineStr">
        <is>
          <t>masonry item</t>
        </is>
      </c>
      <c r="B73" t="inlineStr">
        <is>
          <t>DPC (Damp proof course) to base of masonry</t>
        </is>
      </c>
      <c r="C73" s="58" t="n"/>
      <c r="D73" s="63" t="n">
        <v>9</v>
      </c>
      <c r="E73" s="58" t="n"/>
      <c r="F73" s="64" t="n">
        <v>18</v>
      </c>
      <c r="G73" t="inlineStr">
        <is>
          <t>m</t>
        </is>
      </c>
      <c r="H73" s="64" t="n">
        <v>10</v>
      </c>
      <c r="I73" s="64">
        <f>F73*H73</f>
        <v/>
      </c>
      <c r="J73" s="61" t="inlineStr">
        <is>
          <t>-</t>
        </is>
      </c>
      <c r="K73" s="62" t="n"/>
    </row>
    <row r="74">
      <c r="A74" s="57" t="inlineStr">
        <is>
          <t>masonry item</t>
        </is>
      </c>
      <c r="B74" s="57" t="inlineStr">
        <is>
          <t>DPC (Damp proof course) to base of masonry</t>
        </is>
      </c>
      <c r="C74" s="58" t="n"/>
      <c r="D74" s="59" t="n">
        <v>9</v>
      </c>
      <c r="E74" s="58" t="n"/>
      <c r="F74" s="60" t="n">
        <v>11</v>
      </c>
      <c r="G74" s="57" t="inlineStr">
        <is>
          <t>m</t>
        </is>
      </c>
      <c r="H74" s="60" t="n">
        <v>10</v>
      </c>
      <c r="I74" s="60">
        <f>F74*H74</f>
        <v/>
      </c>
      <c r="J74" s="61" t="inlineStr">
        <is>
          <t>-</t>
        </is>
      </c>
      <c r="K74" s="62" t="n"/>
    </row>
    <row r="75">
      <c r="A75" t="inlineStr">
        <is>
          <t>masonry item</t>
        </is>
      </c>
      <c r="B75" t="inlineStr">
        <is>
          <t>Masonry sundries (mortar, cleanup, wastage)</t>
        </is>
      </c>
      <c r="C75" s="58" t="n"/>
      <c r="D75" s="63" t="n">
        <v>9</v>
      </c>
      <c r="E75" s="58" t="n"/>
      <c r="F75" s="64" t="n">
        <v>310</v>
      </c>
      <c r="G75" t="inlineStr">
        <is>
          <t>m2</t>
        </is>
      </c>
      <c r="H75" s="64" t="n">
        <v>5</v>
      </c>
      <c r="I75" s="64">
        <f>F75*H75</f>
        <v/>
      </c>
      <c r="J75" s="61" t="inlineStr">
        <is>
          <t>-</t>
        </is>
      </c>
      <c r="K75" s="62" t="n"/>
    </row>
    <row r="76" customFormat="1" s="67">
      <c r="A76" s="67" t="inlineStr"/>
      <c r="B76" s="68" t="inlineStr">
        <is>
          <t>Masonry Subtotal</t>
        </is>
      </c>
      <c r="F76" s="67" t="n">
        <v>7</v>
      </c>
      <c r="G76" s="67" t="inlineStr">
        <is>
          <t>items</t>
        </is>
      </c>
      <c r="I76" s="69">
        <f>SUM(I69:I75)</f>
        <v/>
      </c>
    </row>
    <row r="77">
      <c r="A77" s="70" t="inlineStr"/>
      <c r="B77" s="71" t="inlineStr">
        <is>
          <t>7. Masonry Section Subtotal</t>
        </is>
      </c>
      <c r="F77" s="70" t="n">
        <v>7</v>
      </c>
      <c r="G77" s="70" t="inlineStr">
        <is>
          <t>items</t>
        </is>
      </c>
      <c r="I77" s="72">
        <f>I76</f>
        <v/>
      </c>
    </row>
    <row r="78"/>
    <row r="79">
      <c r="A79" s="55" t="inlineStr">
        <is>
          <t>8. STRUCTURAL CARPENTRY</t>
        </is>
      </c>
      <c r="B79" s="96" t="n"/>
      <c r="C79" s="96" t="n"/>
      <c r="D79" s="96" t="n"/>
      <c r="E79" s="96" t="n"/>
      <c r="F79" s="96" t="n"/>
      <c r="G79" s="96" t="n"/>
      <c r="H79" s="96" t="n"/>
      <c r="I79" s="96" t="n"/>
      <c r="J79" s="96" t="n"/>
    </row>
    <row r="80">
      <c r="A80" s="56" t="inlineStr">
        <is>
          <t>FRAMING</t>
        </is>
      </c>
    </row>
    <row r="81">
      <c r="A81" t="inlineStr">
        <is>
          <t>framing item</t>
        </is>
      </c>
      <c r="B81" t="inlineStr">
        <is>
          <t>Fire rated plasterboard system to party walls</t>
        </is>
      </c>
      <c r="C81" s="58" t="n"/>
      <c r="D81" s="63" t="n">
        <v>9</v>
      </c>
      <c r="E81" s="58" t="n"/>
      <c r="F81" s="64" t="n">
        <v>60</v>
      </c>
      <c r="G81" t="inlineStr">
        <is>
          <t>m2</t>
        </is>
      </c>
      <c r="H81" s="64" t="n">
        <v>150</v>
      </c>
      <c r="I81" s="64">
        <f>F81*H81</f>
        <v/>
      </c>
      <c r="J81" s="61" t="inlineStr">
        <is>
          <t>-</t>
        </is>
      </c>
      <c r="K81" s="62" t="n"/>
    </row>
    <row r="82">
      <c r="A82" s="57" t="inlineStr">
        <is>
          <t>framing item</t>
        </is>
      </c>
      <c r="B82" s="57" t="inlineStr">
        <is>
          <t>PLY/OSB structural bracing to walls</t>
        </is>
      </c>
      <c r="C82" s="58" t="n"/>
      <c r="D82" s="59" t="n">
        <v>5</v>
      </c>
      <c r="E82" s="58" t="n"/>
      <c r="F82" s="60" t="n">
        <v>56</v>
      </c>
      <c r="G82" s="57" t="inlineStr">
        <is>
          <t>m2</t>
        </is>
      </c>
      <c r="H82" s="60" t="n">
        <v>30</v>
      </c>
      <c r="I82" s="60">
        <f>F82*H82</f>
        <v/>
      </c>
      <c r="J82" s="61" t="inlineStr">
        <is>
          <t>-</t>
        </is>
      </c>
      <c r="K82" s="62" t="n"/>
    </row>
    <row r="83">
      <c r="A83" t="inlineStr">
        <is>
          <t>framing item</t>
        </is>
      </c>
      <c r="B83" t="inlineStr">
        <is>
          <t>Measured roof framing package</t>
        </is>
      </c>
      <c r="C83" s="58" t="n"/>
      <c r="D83" s="63" t="n">
        <v>5</v>
      </c>
      <c r="E83" s="58" t="n"/>
      <c r="F83" s="64" t="n">
        <v>162</v>
      </c>
      <c r="G83" t="inlineStr">
        <is>
          <t>m2</t>
        </is>
      </c>
      <c r="H83" s="64" t="n">
        <v>110</v>
      </c>
      <c r="I83" s="64">
        <f>F83*H83</f>
        <v/>
      </c>
      <c r="J83" s="61" t="inlineStr">
        <is>
          <t>-</t>
        </is>
      </c>
      <c r="K83" s="62" t="n"/>
    </row>
    <row r="84">
      <c r="A84" s="57" t="inlineStr">
        <is>
          <t>framing item</t>
        </is>
      </c>
      <c r="B84" s="57" t="inlineStr">
        <is>
          <t>Measured suspended timber subfloor framing</t>
        </is>
      </c>
      <c r="C84" s="58" t="n"/>
      <c r="D84" s="59" t="n">
        <v>5</v>
      </c>
      <c r="E84" s="58" t="n"/>
      <c r="F84" s="60" t="n">
        <v>135</v>
      </c>
      <c r="G84" s="57" t="inlineStr">
        <is>
          <t>m2</t>
        </is>
      </c>
      <c r="H84" s="60" t="n">
        <v>220</v>
      </c>
      <c r="I84" s="60">
        <f>F84*H84</f>
        <v/>
      </c>
      <c r="J84" s="61" t="inlineStr">
        <is>
          <t>-</t>
        </is>
      </c>
      <c r="K84" s="62" t="n"/>
    </row>
    <row r="85">
      <c r="A85" t="inlineStr">
        <is>
          <t>framing item</t>
        </is>
      </c>
      <c r="B85" t="inlineStr">
        <is>
          <t>Timber wall framing install</t>
        </is>
      </c>
      <c r="C85" s="58" t="n"/>
      <c r="D85" s="63" t="n">
        <v>5</v>
      </c>
      <c r="E85" s="58" t="n"/>
      <c r="F85" s="64" t="n">
        <v>280</v>
      </c>
      <c r="G85" t="inlineStr">
        <is>
          <t>m2</t>
        </is>
      </c>
      <c r="H85" s="64" t="n">
        <v>45</v>
      </c>
      <c r="I85" s="64">
        <f>F85*H85</f>
        <v/>
      </c>
      <c r="J85" s="61" t="inlineStr">
        <is>
          <t>-</t>
        </is>
      </c>
      <c r="K85" s="62" t="n"/>
    </row>
    <row r="86">
      <c r="A86" s="57" t="inlineStr">
        <is>
          <t>framing item</t>
        </is>
      </c>
      <c r="B86" s="57" t="inlineStr">
        <is>
          <t>Timber wall framing supply</t>
        </is>
      </c>
      <c r="C86" s="58" t="n"/>
      <c r="D86" s="59" t="n">
        <v>5</v>
      </c>
      <c r="E86" s="58" t="n"/>
      <c r="F86" s="60" t="n">
        <v>280</v>
      </c>
      <c r="G86" s="57" t="inlineStr">
        <is>
          <t>m2</t>
        </is>
      </c>
      <c r="H86" s="60" t="n">
        <v>70</v>
      </c>
      <c r="I86" s="60">
        <f>F86*H86</f>
        <v/>
      </c>
      <c r="J86" s="61" t="inlineStr">
        <is>
          <t>-</t>
        </is>
      </c>
      <c r="K86" s="62" t="n"/>
    </row>
    <row r="87">
      <c r="A87" t="inlineStr">
        <is>
          <t>framing item</t>
        </is>
      </c>
      <c r="B87" t="inlineStr">
        <is>
          <t>Structural engineering allowance — steel lintels schedule, footing reinforcement, tie-down details, first-floor framing certification (S-series engineer's drawings absent)</t>
        </is>
      </c>
      <c r="C87" s="58" t="n"/>
      <c r="D87" s="63" t="n">
        <v>9</v>
      </c>
      <c r="E87" s="58" t="n"/>
      <c r="F87" s="64" t="n">
        <v>1</v>
      </c>
      <c r="G87" t="inlineStr">
        <is>
          <t>lump</t>
        </is>
      </c>
      <c r="H87" s="64" t="n">
        <v>8000</v>
      </c>
      <c r="I87" s="64">
        <f>F87*H87</f>
        <v/>
      </c>
      <c r="J87" s="61" t="inlineStr">
        <is>
          <t>-</t>
        </is>
      </c>
      <c r="K87" s="62" t="n"/>
    </row>
    <row r="88" customFormat="1" s="67">
      <c r="A88" s="67" t="inlineStr"/>
      <c r="B88" s="68" t="inlineStr">
        <is>
          <t>Framing Subtotal</t>
        </is>
      </c>
      <c r="F88" s="67" t="n">
        <v>7</v>
      </c>
      <c r="G88" s="67" t="inlineStr">
        <is>
          <t>items</t>
        </is>
      </c>
      <c r="I88" s="69">
        <f>SUM(I81:I87)</f>
        <v/>
      </c>
    </row>
    <row r="89">
      <c r="A89" s="70" t="inlineStr"/>
      <c r="B89" s="71" t="inlineStr">
        <is>
          <t>8. Structural Carpentry Section Subtotal</t>
        </is>
      </c>
      <c r="F89" s="70" t="n">
        <v>7</v>
      </c>
      <c r="G89" s="70" t="inlineStr">
        <is>
          <t>items</t>
        </is>
      </c>
      <c r="I89" s="72">
        <f>I88</f>
        <v/>
      </c>
    </row>
    <row r="90"/>
    <row r="91">
      <c r="A91" s="55" t="inlineStr">
        <is>
          <t>9. RENDER/CLADDING</t>
        </is>
      </c>
      <c r="B91" s="96" t="n"/>
      <c r="C91" s="96" t="n"/>
      <c r="D91" s="96" t="n"/>
      <c r="E91" s="96" t="n"/>
      <c r="F91" s="96" t="n"/>
      <c r="G91" s="96" t="n"/>
      <c r="H91" s="96" t="n"/>
      <c r="I91" s="96" t="n"/>
      <c r="J91" s="96" t="n"/>
    </row>
    <row r="92">
      <c r="A92" s="56" t="inlineStr">
        <is>
          <t>RENDER</t>
        </is>
      </c>
    </row>
    <row r="93">
      <c r="A93" t="inlineStr">
        <is>
          <t>RENDER-053</t>
        </is>
      </c>
      <c r="B93" t="inlineStr">
        <is>
          <t>Acrylic render and texture coat to external facade</t>
        </is>
      </c>
      <c r="C93" s="58" t="n"/>
      <c r="D93" s="63" t="n">
        <v>7</v>
      </c>
      <c r="E93" s="58" t="n"/>
      <c r="F93" s="64" t="n">
        <v>130</v>
      </c>
      <c r="G93" t="inlineStr">
        <is>
          <t>m2</t>
        </is>
      </c>
      <c r="H93" s="64" t="n">
        <v>100</v>
      </c>
      <c r="I93" s="64">
        <f>F93*H93</f>
        <v/>
      </c>
      <c r="J93" s="61" t="inlineStr">
        <is>
          <t>-</t>
        </is>
      </c>
      <c r="K93" s="62" t="n"/>
    </row>
    <row r="94">
      <c r="A94" s="57" t="inlineStr">
        <is>
          <t>RENDER-054</t>
        </is>
      </c>
      <c r="B94" s="57" t="inlineStr">
        <is>
          <t>Lightweight cladding to upper-storey zones — FC sheet/weatherboard equivalent on EPS or battened backing, painted finish (~65 m²)</t>
        </is>
      </c>
      <c r="C94" s="58" t="n"/>
      <c r="D94" s="59" t="n">
        <v>7</v>
      </c>
      <c r="E94" s="58" t="n"/>
      <c r="F94" s="60" t="n">
        <v>65</v>
      </c>
      <c r="G94" s="57" t="inlineStr">
        <is>
          <t>m2</t>
        </is>
      </c>
      <c r="H94" s="60" t="n">
        <v>130</v>
      </c>
      <c r="I94" s="60">
        <f>F94*H94</f>
        <v/>
      </c>
      <c r="J94" s="61" t="inlineStr">
        <is>
          <t>-</t>
        </is>
      </c>
      <c r="K94" s="62" t="n"/>
    </row>
    <row r="95" customFormat="1" s="67">
      <c r="A95" s="67" t="inlineStr"/>
      <c r="B95" s="68" t="inlineStr">
        <is>
          <t>Render Subtotal</t>
        </is>
      </c>
      <c r="F95" s="67" t="n">
        <v>2</v>
      </c>
      <c r="G95" s="67" t="inlineStr">
        <is>
          <t>items</t>
        </is>
      </c>
      <c r="I95" s="69">
        <f>SUM(I93:I94)</f>
        <v/>
      </c>
    </row>
    <row r="96">
      <c r="A96" s="70" t="inlineStr"/>
      <c r="B96" s="71" t="inlineStr">
        <is>
          <t>9. Render/Cladding Section Subtotal</t>
        </is>
      </c>
      <c r="F96" s="70" t="n">
        <v>2</v>
      </c>
      <c r="G96" s="70" t="inlineStr">
        <is>
          <t>items</t>
        </is>
      </c>
      <c r="I96" s="72">
        <f>I95</f>
        <v/>
      </c>
    </row>
    <row r="97"/>
    <row r="98">
      <c r="A98" s="55" t="inlineStr">
        <is>
          <t>10. ROOFING</t>
        </is>
      </c>
      <c r="B98" s="96" t="n"/>
      <c r="C98" s="96" t="n"/>
      <c r="D98" s="96" t="n"/>
      <c r="E98" s="96" t="n"/>
      <c r="F98" s="96" t="n"/>
      <c r="G98" s="96" t="n"/>
      <c r="H98" s="96" t="n"/>
      <c r="I98" s="96" t="n"/>
      <c r="J98" s="96" t="n"/>
    </row>
    <row r="99">
      <c r="A99" s="56" t="inlineStr">
        <is>
          <t>ROOFING</t>
        </is>
      </c>
    </row>
    <row r="100">
      <c r="A100" s="73" t="inlineStr">
        <is>
          <t>Excludes: Gutters &amp; downpipes (by SHEET METAL/DRAIN); Flashings (by SHEET METAL); Roof insulation (by INSULATION)</t>
        </is>
      </c>
    </row>
    <row r="101">
      <c r="A101" t="inlineStr"/>
      <c r="B101" t="inlineStr">
        <is>
          <t>Colorbond metal roof sheeting and insulation blanket</t>
        </is>
      </c>
      <c r="C101" s="58" t="n"/>
      <c r="D101" s="63" t="n">
        <v>6</v>
      </c>
      <c r="E101" s="58" t="n"/>
      <c r="F101" s="64" t="n">
        <v>162</v>
      </c>
      <c r="G101" t="inlineStr">
        <is>
          <t>m2</t>
        </is>
      </c>
      <c r="H101" s="64" t="n">
        <v>78</v>
      </c>
      <c r="I101" s="64">
        <f>F101*H101</f>
        <v/>
      </c>
      <c r="J101" s="61" t="inlineStr">
        <is>
          <t>-</t>
        </is>
      </c>
      <c r="K101" s="62" t="n"/>
    </row>
    <row r="102">
      <c r="A102" s="57" t="inlineStr"/>
      <c r="B102" s="57" t="inlineStr">
        <is>
          <t>uPVC/Colorbond downpipes</t>
        </is>
      </c>
      <c r="C102" s="58" t="n"/>
      <c r="D102" s="59" t="n">
        <v>6</v>
      </c>
      <c r="E102" s="58" t="n"/>
      <c r="F102" s="60" t="n">
        <v>24</v>
      </c>
      <c r="G102" s="57" t="inlineStr">
        <is>
          <t>m</t>
        </is>
      </c>
      <c r="H102" s="60" t="n">
        <v>35</v>
      </c>
      <c r="I102" s="60">
        <f>F102*H102</f>
        <v/>
      </c>
      <c r="J102" s="61" t="inlineStr">
        <is>
          <t>-</t>
        </is>
      </c>
      <c r="K102" s="62" t="n"/>
    </row>
    <row r="103">
      <c r="A103" t="inlineStr"/>
      <c r="B103" t="inlineStr">
        <is>
          <t>Colorbond metal fascia and gutters</t>
        </is>
      </c>
      <c r="C103" s="58" t="n"/>
      <c r="D103" s="63" t="n">
        <v>6</v>
      </c>
      <c r="E103" s="58" t="n"/>
      <c r="F103" s="64" t="n">
        <v>47</v>
      </c>
      <c r="G103" t="inlineStr">
        <is>
          <t>m</t>
        </is>
      </c>
      <c r="H103" s="64" t="n">
        <v>45</v>
      </c>
      <c r="I103" s="64">
        <f>F103*H103</f>
        <v/>
      </c>
      <c r="J103" s="61" t="inlineStr">
        <is>
          <t>-</t>
        </is>
      </c>
      <c r="K103" s="62" t="n"/>
    </row>
    <row r="104">
      <c r="A104" s="57" t="inlineStr"/>
      <c r="B104" s="57" t="inlineStr">
        <is>
          <t>Colorbond metal gutters</t>
        </is>
      </c>
      <c r="C104" s="58" t="n"/>
      <c r="D104" s="59" t="n">
        <v>6</v>
      </c>
      <c r="E104" s="58" t="n"/>
      <c r="F104" s="60" t="n">
        <v>47</v>
      </c>
      <c r="G104" s="57" t="inlineStr">
        <is>
          <t>m</t>
        </is>
      </c>
      <c r="H104" s="60" t="n">
        <v>45</v>
      </c>
      <c r="I104" s="60">
        <f>F104*H104</f>
        <v/>
      </c>
      <c r="J104" s="61" t="inlineStr">
        <is>
          <t>-</t>
        </is>
      </c>
      <c r="K104" s="62" t="n"/>
    </row>
    <row r="105">
      <c r="A105" t="inlineStr"/>
      <c r="B105" t="inlineStr">
        <is>
          <t>Sisalation/sarking under roof cladding</t>
        </is>
      </c>
      <c r="C105" s="58" t="n"/>
      <c r="D105" s="63" t="n">
        <v>6</v>
      </c>
      <c r="E105" s="58" t="n"/>
      <c r="F105" s="64" t="n">
        <v>162</v>
      </c>
      <c r="G105" t="inlineStr">
        <is>
          <t>m2</t>
        </is>
      </c>
      <c r="H105" s="64" t="n">
        <v>8</v>
      </c>
      <c r="I105" s="64">
        <f>F105*H105</f>
        <v/>
      </c>
      <c r="J105" s="61" t="inlineStr">
        <is>
          <t>-</t>
        </is>
      </c>
      <c r="K105" s="62" t="n"/>
    </row>
    <row r="106" customFormat="1" s="67">
      <c r="A106" s="67" t="inlineStr"/>
      <c r="B106" s="68" t="inlineStr">
        <is>
          <t>Roofing Subtotal</t>
        </is>
      </c>
      <c r="F106" s="67" t="n">
        <v>5</v>
      </c>
      <c r="G106" s="67" t="inlineStr">
        <is>
          <t>items</t>
        </is>
      </c>
      <c r="I106" s="69">
        <f>SUM(I101:I105)</f>
        <v/>
      </c>
    </row>
    <row r="107">
      <c r="A107" s="70" t="inlineStr"/>
      <c r="B107" s="71" t="inlineStr">
        <is>
          <t>10. Roofing Section Subtotal</t>
        </is>
      </c>
      <c r="F107" s="70" t="n">
        <v>5</v>
      </c>
      <c r="G107" s="70" t="inlineStr">
        <is>
          <t>items</t>
        </is>
      </c>
      <c r="I107" s="72">
        <f>I106</f>
        <v/>
      </c>
    </row>
    <row r="108"/>
    <row r="109">
      <c r="A109" s="55" t="inlineStr">
        <is>
          <t>11. WINDOWS AND DOORS</t>
        </is>
      </c>
      <c r="B109" s="96" t="n"/>
      <c r="C109" s="96" t="n"/>
      <c r="D109" s="96" t="n"/>
      <c r="E109" s="96" t="n"/>
      <c r="F109" s="96" t="n"/>
      <c r="G109" s="96" t="n"/>
      <c r="H109" s="96" t="n"/>
      <c r="I109" s="96" t="n"/>
      <c r="J109" s="96" t="n"/>
    </row>
    <row r="110">
      <c r="A110" s="56" t="inlineStr">
        <is>
          <t>GLAZING &amp; SCREENS</t>
        </is>
      </c>
    </row>
    <row r="111">
      <c r="A111" s="73" t="inlineStr">
        <is>
          <t>Excludes: Window frames (by WINDOWS); Door frames (by DOORS); Flashings (by SHEET METAL)</t>
        </is>
      </c>
    </row>
    <row r="112">
      <c r="A112" s="57" t="inlineStr">
        <is>
          <t>glazing item</t>
        </is>
      </c>
      <c r="B112" s="57" t="inlineStr">
        <is>
          <t>Perimeter flashing trays to windows</t>
        </is>
      </c>
      <c r="C112" s="58" t="n"/>
      <c r="D112" s="59" t="n">
        <v>4</v>
      </c>
      <c r="E112" s="58" t="n"/>
      <c r="F112" s="66" t="n">
        <v>8</v>
      </c>
      <c r="G112" s="57" t="inlineStr">
        <is>
          <t>No.</t>
        </is>
      </c>
      <c r="H112" s="60" t="n">
        <v>35</v>
      </c>
      <c r="I112" s="60">
        <f>F112*H112</f>
        <v/>
      </c>
      <c r="J112" s="61" t="inlineStr">
        <is>
          <t>-</t>
        </is>
      </c>
      <c r="K112" s="62" t="n"/>
    </row>
    <row r="113">
      <c r="A113" t="inlineStr">
        <is>
          <t>glazing item</t>
        </is>
      </c>
      <c r="B113" t="inlineStr">
        <is>
          <t>Flyscreens / security screens to opening sashes</t>
        </is>
      </c>
      <c r="C113" s="58" t="n"/>
      <c r="D113" s="63" t="n">
        <v>4</v>
      </c>
      <c r="E113" s="58" t="n"/>
      <c r="F113" s="65" t="n">
        <v>6</v>
      </c>
      <c r="G113" t="inlineStr">
        <is>
          <t>No.</t>
        </is>
      </c>
      <c r="H113" s="64" t="n">
        <v>150</v>
      </c>
      <c r="I113" s="64">
        <f>F113*H113</f>
        <v/>
      </c>
      <c r="J113" s="61" t="inlineStr">
        <is>
          <t>-</t>
        </is>
      </c>
      <c r="K113" s="62" t="n"/>
    </row>
    <row r="114">
      <c r="A114" s="57" t="inlineStr">
        <is>
          <t>glazing item</t>
        </is>
      </c>
      <c r="B114" s="57" t="inlineStr">
        <is>
          <t>Aluminium framed window — 1800x1500 std bedroom (BASIX-compliant aluminium single clear or upgraded double clear)</t>
        </is>
      </c>
      <c r="C114" s="58" t="n"/>
      <c r="D114" s="59" t="n">
        <v>4</v>
      </c>
      <c r="E114" s="58" t="n"/>
      <c r="F114" s="66" t="n">
        <v>6</v>
      </c>
      <c r="G114" s="57" t="inlineStr">
        <is>
          <t>No.</t>
        </is>
      </c>
      <c r="H114" s="60" t="n">
        <v>1450</v>
      </c>
      <c r="I114" s="60">
        <f>F114*H114</f>
        <v/>
      </c>
      <c r="J114" s="61" t="inlineStr">
        <is>
          <t>-</t>
        </is>
      </c>
      <c r="K114" s="62" t="n"/>
    </row>
    <row r="115">
      <c r="A115" t="inlineStr">
        <is>
          <t>glazing item</t>
        </is>
      </c>
      <c r="B115" t="inlineStr">
        <is>
          <t>Aluminium framed window — 1800x1200 secondary bedroom (BASIX-compliant aluminium single clear or upgraded double clear)</t>
        </is>
      </c>
      <c r="C115" s="58" t="n"/>
      <c r="D115" s="63" t="n">
        <v>4</v>
      </c>
      <c r="E115" s="58" t="n"/>
      <c r="F115" s="65" t="n">
        <v>4</v>
      </c>
      <c r="G115" t="inlineStr">
        <is>
          <t>No.</t>
        </is>
      </c>
      <c r="H115" s="64" t="n">
        <v>1250</v>
      </c>
      <c r="I115" s="64">
        <f>F115*H115</f>
        <v/>
      </c>
      <c r="J115" s="61" t="inlineStr">
        <is>
          <t>-</t>
        </is>
      </c>
      <c r="K115" s="62" t="n"/>
    </row>
    <row r="116">
      <c r="A116" s="57" t="inlineStr">
        <is>
          <t>glazing item</t>
        </is>
      </c>
      <c r="B116" s="57" t="inlineStr">
        <is>
          <t>Aluminium framed window — 1000x1500 standard side (BASIX-compliant aluminium single clear or upgraded double clear)</t>
        </is>
      </c>
      <c r="C116" s="58" t="n"/>
      <c r="D116" s="59" t="n">
        <v>4</v>
      </c>
      <c r="E116" s="58" t="n"/>
      <c r="F116" s="66" t="n">
        <v>4</v>
      </c>
      <c r="G116" s="57" t="inlineStr">
        <is>
          <t>No.</t>
        </is>
      </c>
      <c r="H116" s="60" t="n">
        <v>980</v>
      </c>
      <c r="I116" s="60">
        <f>F116*H116</f>
        <v/>
      </c>
      <c r="J116" s="61" t="inlineStr">
        <is>
          <t>-</t>
        </is>
      </c>
      <c r="K116" s="62" t="n"/>
    </row>
    <row r="117">
      <c r="A117" t="inlineStr">
        <is>
          <t>glazing item</t>
        </is>
      </c>
      <c r="B117" t="inlineStr">
        <is>
          <t>Aluminium framed window — 900x900 obscure-glazed bath (BASIX-compliant aluminium single clear or upgraded double clear)</t>
        </is>
      </c>
      <c r="C117" s="58" t="n"/>
      <c r="D117" s="63" t="n">
        <v>4</v>
      </c>
      <c r="E117" s="58" t="n"/>
      <c r="F117" s="65" t="n">
        <v>4</v>
      </c>
      <c r="G117" t="inlineStr">
        <is>
          <t>No.</t>
        </is>
      </c>
      <c r="H117" s="64" t="n">
        <v>720</v>
      </c>
      <c r="I117" s="64">
        <f>F117*H117</f>
        <v/>
      </c>
      <c r="J117" s="61" t="inlineStr">
        <is>
          <t>-</t>
        </is>
      </c>
      <c r="K117" s="62" t="n"/>
    </row>
    <row r="118">
      <c r="A118" s="57" t="inlineStr">
        <is>
          <t>glazing item</t>
        </is>
      </c>
      <c r="B118" s="57" t="inlineStr">
        <is>
          <t>Aluminium framed window — 600x2400 narrow vertical entry/garage (BASIX-compliant aluminium single clear or upgraded double clear)</t>
        </is>
      </c>
      <c r="C118" s="58" t="n"/>
      <c r="D118" s="59" t="n">
        <v>4</v>
      </c>
      <c r="E118" s="58" t="n"/>
      <c r="F118" s="66" t="n">
        <v>6</v>
      </c>
      <c r="G118" s="57" t="inlineStr">
        <is>
          <t>No.</t>
        </is>
      </c>
      <c r="H118" s="60" t="n">
        <v>1280</v>
      </c>
      <c r="I118" s="60">
        <f>F118*H118</f>
        <v/>
      </c>
      <c r="J118" s="61" t="inlineStr">
        <is>
          <t>-</t>
        </is>
      </c>
      <c r="K118" s="62" t="n"/>
    </row>
    <row r="119">
      <c r="A119" t="inlineStr">
        <is>
          <t>glazing item</t>
        </is>
      </c>
      <c r="B119" t="inlineStr">
        <is>
          <t>Aluminium framed window — 600x1600 highlight (BASIX-compliant aluminium single clear or upgraded double clear)</t>
        </is>
      </c>
      <c r="C119" s="58" t="n"/>
      <c r="D119" s="63" t="n">
        <v>4</v>
      </c>
      <c r="E119" s="58" t="n"/>
      <c r="F119" s="65" t="n">
        <v>6</v>
      </c>
      <c r="G119" t="inlineStr">
        <is>
          <t>No.</t>
        </is>
      </c>
      <c r="H119" s="64" t="n">
        <v>780</v>
      </c>
      <c r="I119" s="64">
        <f>F119*H119</f>
        <v/>
      </c>
      <c r="J119" s="61" t="inlineStr">
        <is>
          <t>-</t>
        </is>
      </c>
      <c r="K119" s="62" t="n"/>
    </row>
    <row r="120">
      <c r="A120" s="57" t="inlineStr">
        <is>
          <t>glazing item</t>
        </is>
      </c>
      <c r="B120" s="57" t="inlineStr">
        <is>
          <t>Aluminium framed window — 1000x5500 long strip living/dining (BASIX-compliant aluminium single clear or upgraded double clear)</t>
        </is>
      </c>
      <c r="C120" s="58" t="n"/>
      <c r="D120" s="59" t="n">
        <v>4</v>
      </c>
      <c r="E120" s="58" t="n"/>
      <c r="F120" s="66" t="n">
        <v>2</v>
      </c>
      <c r="G120" s="57" t="inlineStr">
        <is>
          <t>No.</t>
        </is>
      </c>
      <c r="H120" s="60" t="n">
        <v>4500</v>
      </c>
      <c r="I120" s="60">
        <f>F120*H120</f>
        <v/>
      </c>
      <c r="J120" s="61" t="inlineStr">
        <is>
          <t>-</t>
        </is>
      </c>
      <c r="K120" s="62" t="n"/>
    </row>
    <row r="121">
      <c r="A121" t="inlineStr">
        <is>
          <t>glazing item</t>
        </is>
      </c>
      <c r="B121" t="inlineStr">
        <is>
          <t>Aluminium framed window — 1200x1500 patio-side (BASIX-compliant aluminium single clear or upgraded double clear)</t>
        </is>
      </c>
      <c r="C121" s="58" t="n"/>
      <c r="D121" s="63" t="n">
        <v>4</v>
      </c>
      <c r="E121" s="58" t="n"/>
      <c r="F121" s="65" t="n">
        <v>2</v>
      </c>
      <c r="G121" t="inlineStr">
        <is>
          <t>No.</t>
        </is>
      </c>
      <c r="H121" s="64" t="n">
        <v>1100</v>
      </c>
      <c r="I121" s="64">
        <f>F121*H121</f>
        <v/>
      </c>
      <c r="J121" s="61" t="inlineStr">
        <is>
          <t>-</t>
        </is>
      </c>
      <c r="K121" s="62" t="n"/>
    </row>
    <row r="122" customFormat="1" s="67">
      <c r="A122" s="67" t="inlineStr"/>
      <c r="B122" s="68" t="inlineStr">
        <is>
          <t>Glazing &amp; Screens Subtotal</t>
        </is>
      </c>
      <c r="F122" s="67" t="n">
        <v>10</v>
      </c>
      <c r="G122" s="67" t="inlineStr">
        <is>
          <t>items</t>
        </is>
      </c>
      <c r="I122" s="69">
        <f>SUM(I112:I121)</f>
        <v/>
      </c>
    </row>
    <row r="123">
      <c r="A123" s="56" t="inlineStr">
        <is>
          <t>DOORS &amp; FRAMES</t>
        </is>
      </c>
    </row>
    <row r="124">
      <c r="A124" s="57" t="inlineStr"/>
      <c r="B124" s="57" t="inlineStr">
        <is>
          <t>External access door (measured)</t>
        </is>
      </c>
      <c r="C124" s="58" t="n"/>
      <c r="D124" s="59" t="n">
        <v>4</v>
      </c>
      <c r="E124" s="58" t="n"/>
      <c r="F124" s="66" t="n">
        <v>2</v>
      </c>
      <c r="G124" s="57" t="inlineStr">
        <is>
          <t>No.</t>
        </is>
      </c>
      <c r="H124" s="60" t="n">
        <v>5000</v>
      </c>
      <c r="I124" s="60">
        <f>F124*H124</f>
        <v/>
      </c>
      <c r="J124" s="61" t="inlineStr">
        <is>
          <t>-</t>
        </is>
      </c>
      <c r="K124" s="62" t="n"/>
    </row>
    <row r="125">
      <c r="A125" t="inlineStr"/>
      <c r="B125" t="inlineStr">
        <is>
          <t>Door hardware (hinges, latches, passage sets)</t>
        </is>
      </c>
      <c r="C125" s="58" t="n"/>
      <c r="D125" s="63" t="n">
        <v>4</v>
      </c>
      <c r="E125" s="58" t="n"/>
      <c r="F125" s="65" t="n">
        <v>34</v>
      </c>
      <c r="G125" t="inlineStr">
        <is>
          <t>No.</t>
        </is>
      </c>
      <c r="H125" s="64" t="n">
        <v>85</v>
      </c>
      <c r="I125" s="64">
        <f>F125*H125</f>
        <v/>
      </c>
      <c r="J125" s="61" t="inlineStr">
        <is>
          <t>-</t>
        </is>
      </c>
      <c r="K125" s="62" t="n"/>
    </row>
    <row r="126">
      <c r="A126" s="57" t="inlineStr"/>
      <c r="B126" s="57" t="inlineStr">
        <is>
          <t>Internal hinged door (measured)</t>
        </is>
      </c>
      <c r="C126" s="58" t="n"/>
      <c r="D126" s="59" t="n">
        <v>4</v>
      </c>
      <c r="E126" s="58" t="n"/>
      <c r="F126" s="66" t="n">
        <v>22</v>
      </c>
      <c r="G126" s="57" t="inlineStr">
        <is>
          <t>No.</t>
        </is>
      </c>
      <c r="H126" s="60" t="n">
        <v>450</v>
      </c>
      <c r="I126" s="60">
        <f>F126*H126</f>
        <v/>
      </c>
      <c r="J126" s="61" t="inlineStr">
        <is>
          <t>-</t>
        </is>
      </c>
      <c r="K126" s="62" t="n"/>
    </row>
    <row r="127">
      <c r="A127" t="inlineStr"/>
      <c r="B127" t="inlineStr">
        <is>
          <t>Internal hinged door (measured)</t>
        </is>
      </c>
      <c r="C127" s="58" t="n"/>
      <c r="D127" s="63" t="n">
        <v>4</v>
      </c>
      <c r="E127" s="58" t="n"/>
      <c r="F127" s="65" t="n">
        <v>6</v>
      </c>
      <c r="G127" t="inlineStr">
        <is>
          <t>No.</t>
        </is>
      </c>
      <c r="H127" s="64" t="n">
        <v>450</v>
      </c>
      <c r="I127" s="64">
        <f>F127*H127</f>
        <v/>
      </c>
      <c r="J127" s="61" t="inlineStr">
        <is>
          <t>-</t>
        </is>
      </c>
      <c r="K127" s="62" t="n"/>
    </row>
    <row r="128">
      <c r="A128" s="57" t="inlineStr"/>
      <c r="B128" s="57" t="inlineStr">
        <is>
          <t>External sliding glazed door (measured)</t>
        </is>
      </c>
      <c r="C128" s="58" t="n"/>
      <c r="D128" s="59" t="n">
        <v>4</v>
      </c>
      <c r="E128" s="58" t="n"/>
      <c r="F128" s="66" t="n">
        <v>2</v>
      </c>
      <c r="G128" s="57" t="inlineStr">
        <is>
          <t>No.</t>
        </is>
      </c>
      <c r="H128" s="60" t="n">
        <v>4500</v>
      </c>
      <c r="I128" s="60">
        <f>F128*H128</f>
        <v/>
      </c>
      <c r="J128" s="61" t="inlineStr">
        <is>
          <t>-</t>
        </is>
      </c>
      <c r="K128" s="62" t="n"/>
    </row>
    <row r="129">
      <c r="A129" t="inlineStr"/>
      <c r="B129" t="inlineStr">
        <is>
          <t>External sliding glazed door (measured)</t>
        </is>
      </c>
      <c r="C129" s="58" t="n"/>
      <c r="D129" s="63" t="n">
        <v>4</v>
      </c>
      <c r="E129" s="58" t="n"/>
      <c r="F129" s="65" t="n">
        <v>2</v>
      </c>
      <c r="G129" t="inlineStr">
        <is>
          <t>No.</t>
        </is>
      </c>
      <c r="H129" s="64" t="n">
        <v>4500</v>
      </c>
      <c r="I129" s="64">
        <f>F129*H129</f>
        <v/>
      </c>
      <c r="J129" s="61" t="inlineStr">
        <is>
          <t>-</t>
        </is>
      </c>
      <c r="K129" s="62" t="n"/>
    </row>
    <row r="130">
      <c r="A130" s="57" t="inlineStr"/>
      <c r="B130" s="57" t="inlineStr">
        <is>
          <t>Timber skirting boards to room perimeters</t>
        </is>
      </c>
      <c r="C130" s="58" t="n"/>
      <c r="D130" s="59" t="n">
        <v>4</v>
      </c>
      <c r="E130" s="58" t="n"/>
      <c r="F130" s="60" t="n">
        <v>125</v>
      </c>
      <c r="G130" s="57" t="inlineStr">
        <is>
          <t>m</t>
        </is>
      </c>
      <c r="H130" s="60" t="n">
        <v>18</v>
      </c>
      <c r="I130" s="60">
        <f>F130*H130</f>
        <v/>
      </c>
      <c r="J130" s="61" t="inlineStr">
        <is>
          <t>-</t>
        </is>
      </c>
      <c r="K130" s="62" t="n"/>
    </row>
    <row r="131" customFormat="1" s="67">
      <c r="A131" s="67" t="inlineStr"/>
      <c r="B131" s="68" t="inlineStr">
        <is>
          <t>Doors &amp; Frames Subtotal</t>
        </is>
      </c>
      <c r="F131" s="67" t="n">
        <v>7</v>
      </c>
      <c r="G131" s="67" t="inlineStr">
        <is>
          <t>items</t>
        </is>
      </c>
      <c r="I131" s="69">
        <f>SUM(I124:I130)</f>
        <v/>
      </c>
    </row>
    <row r="132">
      <c r="A132" s="70" t="inlineStr"/>
      <c r="B132" s="71" t="inlineStr">
        <is>
          <t>11. Windows and Doors Section Subtotal</t>
        </is>
      </c>
      <c r="F132" s="70" t="n">
        <v>17</v>
      </c>
      <c r="G132" s="70" t="inlineStr">
        <is>
          <t>items</t>
        </is>
      </c>
      <c r="I132" s="72">
        <f>SUM(I122,I131)</f>
        <v/>
      </c>
    </row>
    <row r="133"/>
    <row r="134">
      <c r="A134" s="55" t="inlineStr">
        <is>
          <t>12. FITOFF</t>
        </is>
      </c>
      <c r="B134" s="96" t="n"/>
      <c r="C134" s="96" t="n"/>
      <c r="D134" s="96" t="n"/>
      <c r="E134" s="96" t="n"/>
      <c r="F134" s="96" t="n"/>
      <c r="G134" s="96" t="n"/>
      <c r="H134" s="96" t="n"/>
      <c r="I134" s="96" t="n"/>
      <c r="J134" s="96" t="n"/>
    </row>
    <row r="135">
      <c r="A135" s="56" t="inlineStr">
        <is>
          <t>SPECIALTY FEATURES</t>
        </is>
      </c>
    </row>
    <row r="136">
      <c r="A136" s="57" t="inlineStr"/>
      <c r="B136" s="57" t="inlineStr">
        <is>
          <t>Appliance package provisional (oven + cooktop + dishwasher + rangehood)</t>
        </is>
      </c>
      <c r="C136" s="58" t="n"/>
      <c r="D136" s="59" t="n">
        <v>4</v>
      </c>
      <c r="E136" s="58" t="n"/>
      <c r="F136" s="66" t="n">
        <v>2</v>
      </c>
      <c r="G136" s="57" t="inlineStr">
        <is>
          <t>No.</t>
        </is>
      </c>
      <c r="H136" s="60" t="n">
        <v>12000</v>
      </c>
      <c r="I136" s="60">
        <f>F136*H136</f>
        <v/>
      </c>
      <c r="J136" s="61" t="inlineStr">
        <is>
          <t>-</t>
        </is>
      </c>
      <c r="K136" s="62" t="n"/>
    </row>
    <row r="137">
      <c r="A137" t="inlineStr"/>
      <c r="B137" t="inlineStr">
        <is>
          <t>Window coverings / blinds provisional per dwelling</t>
        </is>
      </c>
      <c r="C137" s="58" t="n"/>
      <c r="D137" s="63" t="n">
        <v>4</v>
      </c>
      <c r="E137" s="58" t="n"/>
      <c r="F137" s="65" t="n">
        <v>2</v>
      </c>
      <c r="G137" t="inlineStr">
        <is>
          <t>No.</t>
        </is>
      </c>
      <c r="H137" s="64" t="n">
        <v>5000</v>
      </c>
      <c r="I137" s="64">
        <f>F137*H137</f>
        <v/>
      </c>
      <c r="J137" s="61" t="inlineStr">
        <is>
          <t>-</t>
        </is>
      </c>
      <c r="K137" s="62" t="n"/>
    </row>
    <row r="138">
      <c r="A138" s="57" t="inlineStr"/>
      <c r="B138" s="57" t="inlineStr">
        <is>
          <t>Garage door and opener provisional</t>
        </is>
      </c>
      <c r="C138" s="58" t="n"/>
      <c r="D138" s="59" t="n">
        <v>4</v>
      </c>
      <c r="E138" s="58" t="n"/>
      <c r="F138" s="66" t="n">
        <v>0</v>
      </c>
      <c r="G138" s="57" t="inlineStr">
        <is>
          <t>No.</t>
        </is>
      </c>
      <c r="H138" s="60" t="n">
        <v>10000</v>
      </c>
      <c r="I138" s="60">
        <f>F138*H138</f>
        <v/>
      </c>
      <c r="J138" s="61" t="inlineStr">
        <is>
          <t>-</t>
        </is>
      </c>
      <c r="K138" s="62" t="n"/>
    </row>
    <row r="139">
      <c r="A139" t="inlineStr"/>
      <c r="B139" t="inlineStr">
        <is>
          <t>Garage door and opener provisional</t>
        </is>
      </c>
      <c r="C139" s="58" t="n"/>
      <c r="D139" s="63" t="n">
        <v>4</v>
      </c>
      <c r="E139" s="58" t="n"/>
      <c r="F139" s="65" t="n">
        <v>2</v>
      </c>
      <c r="G139" t="inlineStr">
        <is>
          <t>No.</t>
        </is>
      </c>
      <c r="H139" s="64" t="n">
        <v>10000</v>
      </c>
      <c r="I139" s="64">
        <f>F139*H139</f>
        <v/>
      </c>
      <c r="J139" s="61" t="inlineStr">
        <is>
          <t>-</t>
        </is>
      </c>
      <c r="K139" s="62" t="n"/>
    </row>
    <row r="140">
      <c r="A140" s="57" t="inlineStr"/>
      <c r="B140" s="57" t="inlineStr">
        <is>
          <t>Kitchen fitout provisional (joinery, vanities, robes per dwelling)</t>
        </is>
      </c>
      <c r="C140" s="58" t="n"/>
      <c r="D140" s="59" t="n">
        <v>4</v>
      </c>
      <c r="E140" s="58" t="n"/>
      <c r="F140" s="66" t="n">
        <v>2</v>
      </c>
      <c r="G140" s="57" t="inlineStr">
        <is>
          <t>No.</t>
        </is>
      </c>
      <c r="H140" s="60" t="n">
        <v>35000</v>
      </c>
      <c r="I140" s="60">
        <f>F140*H140</f>
        <v/>
      </c>
      <c r="J140" s="61" t="inlineStr">
        <is>
          <t>-</t>
        </is>
      </c>
      <c r="K140" s="62" t="n"/>
    </row>
    <row r="141">
      <c r="A141" t="inlineStr"/>
      <c r="B141" t="inlineStr">
        <is>
          <t>Laundry fitout provisional (tub + taps + cabinetry)</t>
        </is>
      </c>
      <c r="C141" s="58" t="n"/>
      <c r="D141" s="63" t="n">
        <v>4</v>
      </c>
      <c r="E141" s="58" t="n"/>
      <c r="F141" s="65" t="n">
        <v>2</v>
      </c>
      <c r="G141" t="inlineStr">
        <is>
          <t>No.</t>
        </is>
      </c>
      <c r="H141" s="64" t="n">
        <v>5000</v>
      </c>
      <c r="I141" s="64">
        <f>F141*H141</f>
        <v/>
      </c>
      <c r="J141" s="61" t="inlineStr">
        <is>
          <t>-</t>
        </is>
      </c>
      <c r="K141" s="62" t="n"/>
    </row>
    <row r="142">
      <c r="A142" s="57" t="inlineStr"/>
      <c r="B142" s="57" t="inlineStr">
        <is>
          <t>Stone benchtops / feature stone provisional per dwelling</t>
        </is>
      </c>
      <c r="C142" s="58" t="n"/>
      <c r="D142" s="59" t="n">
        <v>4</v>
      </c>
      <c r="E142" s="58" t="n"/>
      <c r="F142" s="66" t="n">
        <v>2</v>
      </c>
      <c r="G142" s="57" t="inlineStr">
        <is>
          <t>No.</t>
        </is>
      </c>
      <c r="H142" s="60" t="n">
        <v>10000</v>
      </c>
      <c r="I142" s="60">
        <f>F142*H142</f>
        <v/>
      </c>
      <c r="J142" s="61" t="inlineStr">
        <is>
          <t>-</t>
        </is>
      </c>
      <c r="K142" s="62" t="n"/>
    </row>
    <row r="143">
      <c r="A143" t="inlineStr"/>
      <c r="B143" t="inlineStr">
        <is>
          <t>Polished edge mirrors to bathrooms</t>
        </is>
      </c>
      <c r="C143" s="58" t="n"/>
      <c r="D143" s="63" t="n">
        <v>4</v>
      </c>
      <c r="E143" s="58" t="n"/>
      <c r="F143" s="65" t="n">
        <v>6</v>
      </c>
      <c r="G143" t="inlineStr">
        <is>
          <t>No.</t>
        </is>
      </c>
      <c r="H143" s="64" t="n">
        <v>350</v>
      </c>
      <c r="I143" s="64">
        <f>F143*H143</f>
        <v/>
      </c>
      <c r="J143" s="61" t="inlineStr">
        <is>
          <t>-</t>
        </is>
      </c>
      <c r="K143" s="62" t="n"/>
    </row>
    <row r="144">
      <c r="A144" s="57" t="inlineStr"/>
      <c r="B144" s="57" t="inlineStr">
        <is>
          <t>Built-in wardrobe per bedroom</t>
        </is>
      </c>
      <c r="C144" s="58" t="n"/>
      <c r="D144" s="59" t="n">
        <v>4</v>
      </c>
      <c r="E144" s="58" t="n"/>
      <c r="F144" s="66" t="n">
        <v>8</v>
      </c>
      <c r="G144" s="57" t="inlineStr">
        <is>
          <t>No.</t>
        </is>
      </c>
      <c r="H144" s="60" t="n">
        <v>2000</v>
      </c>
      <c r="I144" s="60">
        <f>F144*H144</f>
        <v/>
      </c>
      <c r="J144" s="61" t="inlineStr">
        <is>
          <t>-</t>
        </is>
      </c>
      <c r="K144" s="62" t="n"/>
    </row>
    <row r="145">
      <c r="A145" t="inlineStr"/>
      <c r="B145" t="inlineStr">
        <is>
          <t>Frameless/semi-frameless shower screens</t>
        </is>
      </c>
      <c r="C145" s="58" t="n"/>
      <c r="D145" s="63" t="n">
        <v>4</v>
      </c>
      <c r="E145" s="58" t="n"/>
      <c r="F145" s="65" t="n">
        <v>5</v>
      </c>
      <c r="G145" t="inlineStr">
        <is>
          <t>No.</t>
        </is>
      </c>
      <c r="H145" s="64" t="n">
        <v>1200</v>
      </c>
      <c r="I145" s="64">
        <f>F145*H145</f>
        <v/>
      </c>
      <c r="J145" s="61" t="inlineStr">
        <is>
          <t>-</t>
        </is>
      </c>
      <c r="K145" s="62" t="n"/>
    </row>
    <row r="146">
      <c r="A146" s="57" t="inlineStr"/>
      <c r="B146" s="57" t="inlineStr">
        <is>
          <t>Staircase treads, risers and balustrading</t>
        </is>
      </c>
      <c r="C146" s="58" t="n"/>
      <c r="D146" s="59" t="n">
        <v>4</v>
      </c>
      <c r="E146" s="58" t="n"/>
      <c r="F146" s="66" t="n">
        <v>2</v>
      </c>
      <c r="G146" s="57" t="inlineStr">
        <is>
          <t>No.</t>
        </is>
      </c>
      <c r="H146" s="60" t="n">
        <v>15000</v>
      </c>
      <c r="I146" s="60">
        <f>F146*H146</f>
        <v/>
      </c>
      <c r="J146" s="61" t="inlineStr">
        <is>
          <t>-</t>
        </is>
      </c>
      <c r="K146" s="62" t="n"/>
    </row>
    <row r="147">
      <c r="A147" t="inlineStr"/>
      <c r="B147" t="inlineStr">
        <is>
          <t>Frameless glass balustrade to 4 first-floor balconies (~16 lm) — 12mm toughened glass + base channel + handrail</t>
        </is>
      </c>
      <c r="C147" s="58" t="n"/>
      <c r="D147" s="63" t="n">
        <v>7</v>
      </c>
      <c r="E147" s="58" t="n"/>
      <c r="F147" s="64" t="n">
        <v>16</v>
      </c>
      <c r="G147" t="inlineStr">
        <is>
          <t>lm</t>
        </is>
      </c>
      <c r="H147" s="64" t="n">
        <v>450</v>
      </c>
      <c r="I147" s="64">
        <f>F147*H147</f>
        <v/>
      </c>
      <c r="J147" s="61" t="inlineStr">
        <is>
          <t>-</t>
        </is>
      </c>
      <c r="K147" s="62" t="n"/>
    </row>
    <row r="148" customFormat="1" s="67">
      <c r="A148" s="67" t="inlineStr"/>
      <c r="B148" s="68" t="inlineStr">
        <is>
          <t>Specialty Features Subtotal</t>
        </is>
      </c>
      <c r="F148" s="67" t="n">
        <v>12</v>
      </c>
      <c r="G148" s="67" t="inlineStr">
        <is>
          <t>items</t>
        </is>
      </c>
      <c r="I148" s="69">
        <f>SUM(I136:I147)</f>
        <v/>
      </c>
    </row>
    <row r="149">
      <c r="A149" s="70" t="inlineStr"/>
      <c r="B149" s="71" t="inlineStr">
        <is>
          <t>12. Fitoff Section Subtotal</t>
        </is>
      </c>
      <c r="F149" s="70" t="n">
        <v>12</v>
      </c>
      <c r="G149" s="70" t="inlineStr">
        <is>
          <t>items</t>
        </is>
      </c>
      <c r="I149" s="72">
        <f>I148</f>
        <v/>
      </c>
    </row>
    <row r="150"/>
    <row r="151">
      <c r="A151" s="55" t="inlineStr">
        <is>
          <t>14. INSULATION</t>
        </is>
      </c>
      <c r="B151" s="96" t="n"/>
      <c r="C151" s="96" t="n"/>
      <c r="D151" s="96" t="n"/>
      <c r="E151" s="96" t="n"/>
      <c r="F151" s="96" t="n"/>
      <c r="G151" s="96" t="n"/>
      <c r="H151" s="96" t="n"/>
      <c r="I151" s="96" t="n"/>
      <c r="J151" s="96" t="n"/>
    </row>
    <row r="152">
      <c r="A152" s="56" t="inlineStr">
        <is>
          <t>INSULATION</t>
        </is>
      </c>
    </row>
    <row r="153">
      <c r="A153" s="73" t="inlineStr">
        <is>
          <t>Excludes: Vapour barriers to wet areas (by WATERPROOFING); Sarking (by CARPENTRY unless specified)</t>
        </is>
      </c>
    </row>
    <row r="154">
      <c r="A154" s="57" t="inlineStr"/>
      <c r="B154" s="57" t="inlineStr">
        <is>
          <t>Ceiling insulation R4.0 batts per BASIX-SAMPLE-A/SAMPLE-B thermal-comfort commitment</t>
        </is>
      </c>
      <c r="C154" s="58" t="n"/>
      <c r="D154" s="59" t="n">
        <v>1</v>
      </c>
      <c r="E154" s="58" t="n"/>
      <c r="F154" s="60" t="n">
        <v>123</v>
      </c>
      <c r="G154" s="57" t="inlineStr">
        <is>
          <t>m2</t>
        </is>
      </c>
      <c r="H154" s="60" t="n">
        <v>28</v>
      </c>
      <c r="I154" s="60">
        <f>F154*H154</f>
        <v/>
      </c>
      <c r="J154" s="61" t="inlineStr">
        <is>
          <t>-</t>
        </is>
      </c>
      <c r="K154" s="62" t="n"/>
    </row>
    <row r="155">
      <c r="A155" t="inlineStr"/>
      <c r="B155" t="inlineStr">
        <is>
          <t>External wall insulation R2.0 batts per BASIX-SAMPLE-A/SAMPLE-B thermal-comfort commitment</t>
        </is>
      </c>
      <c r="C155" s="58" t="n"/>
      <c r="D155" s="63" t="n">
        <v>1</v>
      </c>
      <c r="E155" s="58" t="n"/>
      <c r="F155" s="64" t="n">
        <v>239</v>
      </c>
      <c r="G155" t="inlineStr">
        <is>
          <t>m2</t>
        </is>
      </c>
      <c r="H155" s="64" t="n">
        <v>24</v>
      </c>
      <c r="I155" s="64">
        <f>F155*H155</f>
        <v/>
      </c>
      <c r="J155" s="61" t="inlineStr">
        <is>
          <t>-</t>
        </is>
      </c>
      <c r="K155" s="62" t="n"/>
    </row>
    <row r="156">
      <c r="A156" s="57" t="inlineStr"/>
      <c r="B156" s="57" t="inlineStr">
        <is>
          <t>First-floor underfloor insulation R2.0 batts to 135 m² suspended timber subfloor (BASIX-SAMPLE-A/SAMPLE-B floor commitment)</t>
        </is>
      </c>
      <c r="C156" s="58" t="n"/>
      <c r="D156" s="59" t="n">
        <v>1</v>
      </c>
      <c r="E156" s="58" t="n"/>
      <c r="F156" s="60" t="n">
        <v>135</v>
      </c>
      <c r="G156" s="57" t="inlineStr">
        <is>
          <t>m2</t>
        </is>
      </c>
      <c r="H156" s="60" t="n">
        <v>26</v>
      </c>
      <c r="I156" s="60">
        <f>F156*H156</f>
        <v/>
      </c>
      <c r="J156" s="61" t="inlineStr">
        <is>
          <t>-</t>
        </is>
      </c>
      <c r="K156" s="62" t="n"/>
    </row>
    <row r="157" customFormat="1" s="67">
      <c r="A157" s="67" t="inlineStr"/>
      <c r="B157" s="68" t="inlineStr">
        <is>
          <t>Insulation Subtotal</t>
        </is>
      </c>
      <c r="F157" s="67" t="n">
        <v>3</v>
      </c>
      <c r="G157" s="67" t="inlineStr">
        <is>
          <t>items</t>
        </is>
      </c>
      <c r="I157" s="69">
        <f>SUM(I154:I156)</f>
        <v/>
      </c>
    </row>
    <row r="158">
      <c r="A158" s="70" t="inlineStr"/>
      <c r="B158" s="71" t="inlineStr">
        <is>
          <t>14. Insulation Section Subtotal</t>
        </is>
      </c>
      <c r="F158" s="70" t="n">
        <v>3</v>
      </c>
      <c r="G158" s="70" t="inlineStr">
        <is>
          <t>items</t>
        </is>
      </c>
      <c r="I158" s="72">
        <f>I157</f>
        <v/>
      </c>
    </row>
    <row r="159"/>
    <row r="160">
      <c r="A160" s="55" t="inlineStr">
        <is>
          <t>15. WATERPROOFING</t>
        </is>
      </c>
      <c r="B160" s="96" t="n"/>
      <c r="C160" s="96" t="n"/>
      <c r="D160" s="96" t="n"/>
      <c r="E160" s="96" t="n"/>
      <c r="F160" s="96" t="n"/>
      <c r="G160" s="96" t="n"/>
      <c r="H160" s="96" t="n"/>
      <c r="I160" s="96" t="n"/>
      <c r="J160" s="96" t="n"/>
    </row>
    <row r="161">
      <c r="A161" s="56" t="inlineStr">
        <is>
          <t>WATERPROOFING</t>
        </is>
      </c>
    </row>
    <row r="162">
      <c r="A162" s="73" t="inlineStr">
        <is>
          <t>Excludes: Tiling (by TILING); Screeds (by CONCRETE); Floor waste installation (by PLUMBING)</t>
        </is>
      </c>
    </row>
    <row r="163">
      <c r="A163" t="inlineStr"/>
      <c r="B163" t="inlineStr">
        <is>
          <t>Laundry waterproofing</t>
        </is>
      </c>
      <c r="C163" s="58" t="n"/>
      <c r="D163" s="63" t="n">
        <v>4</v>
      </c>
      <c r="E163" s="58" t="n"/>
      <c r="F163" s="65" t="n">
        <v>2</v>
      </c>
      <c r="G163" t="inlineStr">
        <is>
          <t>No.</t>
        </is>
      </c>
      <c r="H163" s="64" t="n">
        <v>600</v>
      </c>
      <c r="I163" s="64">
        <f>F163*H163</f>
        <v/>
      </c>
      <c r="J163" s="61" t="inlineStr">
        <is>
          <t>-</t>
        </is>
      </c>
      <c r="K163" s="62" t="n"/>
    </row>
    <row r="164">
      <c r="A164" s="57" t="inlineStr"/>
      <c r="B164" s="57" t="inlineStr">
        <is>
          <t>Shower recess waterproofing (hob, floor, walls to 1800mm)</t>
        </is>
      </c>
      <c r="C164" s="58" t="n"/>
      <c r="D164" s="59" t="n">
        <v>4</v>
      </c>
      <c r="E164" s="58" t="n"/>
      <c r="F164" s="66" t="n">
        <v>4</v>
      </c>
      <c r="G164" s="57" t="inlineStr">
        <is>
          <t>No.</t>
        </is>
      </c>
      <c r="H164" s="60" t="n">
        <v>1200</v>
      </c>
      <c r="I164" s="60">
        <f>F164*H164</f>
        <v/>
      </c>
      <c r="J164" s="61" t="inlineStr">
        <is>
          <t>-</t>
        </is>
      </c>
      <c r="K164" s="62" t="n"/>
    </row>
    <row r="165">
      <c r="A165" t="inlineStr"/>
      <c r="B165" t="inlineStr">
        <is>
          <t>External balcony waterproofing (~25 m²) — 4 first-floor balconies (Unit 1 + Unit 2) with glass balustrades; rendered concrete pour or treated subfloor with membrane + topping</t>
        </is>
      </c>
      <c r="C165" s="58" t="n"/>
      <c r="D165" s="63" t="n">
        <v>5</v>
      </c>
      <c r="E165" s="58" t="n"/>
      <c r="F165" s="64" t="n">
        <v>25</v>
      </c>
      <c r="G165" t="inlineStr">
        <is>
          <t>m2</t>
        </is>
      </c>
      <c r="H165" s="64" t="n">
        <v>110</v>
      </c>
      <c r="I165" s="64">
        <f>F165*H165</f>
        <v/>
      </c>
      <c r="J165" s="61" t="inlineStr">
        <is>
          <t>-</t>
        </is>
      </c>
      <c r="K165" s="62" t="n"/>
    </row>
    <row r="166" customFormat="1" s="67">
      <c r="A166" s="67" t="inlineStr"/>
      <c r="B166" s="68" t="inlineStr">
        <is>
          <t>Waterproofing Subtotal</t>
        </is>
      </c>
      <c r="F166" s="67" t="n">
        <v>3</v>
      </c>
      <c r="G166" s="67" t="inlineStr">
        <is>
          <t>items</t>
        </is>
      </c>
      <c r="I166" s="69">
        <f>SUM(I163:I165)</f>
        <v/>
      </c>
    </row>
    <row r="167">
      <c r="A167" s="70" t="inlineStr"/>
      <c r="B167" s="71" t="inlineStr">
        <is>
          <t>15. Waterproofing Section Subtotal</t>
        </is>
      </c>
      <c r="F167" s="70" t="n">
        <v>3</v>
      </c>
      <c r="G167" s="70" t="inlineStr">
        <is>
          <t>items</t>
        </is>
      </c>
      <c r="I167" s="72">
        <f>I166</f>
        <v/>
      </c>
    </row>
    <row r="168"/>
    <row r="169">
      <c r="A169" s="55" t="inlineStr">
        <is>
          <t>16. PLASTERBOARD</t>
        </is>
      </c>
      <c r="B169" s="96" t="n"/>
      <c r="C169" s="96" t="n"/>
      <c r="D169" s="96" t="n"/>
      <c r="E169" s="96" t="n"/>
      <c r="F169" s="96" t="n"/>
      <c r="G169" s="96" t="n"/>
      <c r="H169" s="96" t="n"/>
      <c r="I169" s="96" t="n"/>
      <c r="J169" s="96" t="n"/>
    </row>
    <row r="170">
      <c r="A170" s="56" t="inlineStr">
        <is>
          <t>PLASTERING &amp; LININGS</t>
        </is>
      </c>
    </row>
    <row r="171">
      <c r="A171" s="73" t="inlineStr">
        <is>
          <t>Excludes: Painting (by PAINTING); Acoustic insulation (by INSULATION/ACOUSTIC)</t>
        </is>
      </c>
    </row>
    <row r="172">
      <c r="A172" s="57" t="inlineStr"/>
      <c r="B172" s="57" t="inlineStr">
        <is>
          <t>10mm or 13mm Plasterboard to ceilings</t>
        </is>
      </c>
      <c r="C172" s="58" t="n"/>
      <c r="D172" s="59" t="n">
        <v>4</v>
      </c>
      <c r="E172" s="58" t="n"/>
      <c r="F172" s="60" t="n">
        <v>245</v>
      </c>
      <c r="G172" s="57" t="inlineStr">
        <is>
          <t>m2</t>
        </is>
      </c>
      <c r="H172" s="60" t="n">
        <v>60</v>
      </c>
      <c r="I172" s="60">
        <f>F172*H172</f>
        <v/>
      </c>
      <c r="J172" s="61" t="inlineStr">
        <is>
          <t>-</t>
        </is>
      </c>
      <c r="K172" s="62" t="n"/>
    </row>
    <row r="173">
      <c r="A173" t="inlineStr"/>
      <c r="B173" t="inlineStr">
        <is>
          <t>Standard cove cornice or square set finishing</t>
        </is>
      </c>
      <c r="C173" s="58" t="n"/>
      <c r="D173" s="63" t="n">
        <v>4</v>
      </c>
      <c r="E173" s="58" t="n"/>
      <c r="F173" s="64" t="n">
        <v>356</v>
      </c>
      <c r="G173" t="inlineStr">
        <is>
          <t>m</t>
        </is>
      </c>
      <c r="H173" s="64" t="n">
        <v>18</v>
      </c>
      <c r="I173" s="64">
        <f>F173*H173</f>
        <v/>
      </c>
      <c r="J173" s="61" t="inlineStr">
        <is>
          <t>-</t>
        </is>
      </c>
      <c r="K173" s="62" t="n"/>
    </row>
    <row r="174">
      <c r="A174" s="57" t="inlineStr"/>
      <c r="B174" s="57" t="inlineStr">
        <is>
          <t>10mm Plasterboard to internal walls</t>
        </is>
      </c>
      <c r="C174" s="58" t="n"/>
      <c r="D174" s="59" t="n">
        <v>4</v>
      </c>
      <c r="E174" s="58" t="n"/>
      <c r="F174" s="60" t="n">
        <v>583</v>
      </c>
      <c r="G174" s="57" t="inlineStr">
        <is>
          <t>m2</t>
        </is>
      </c>
      <c r="H174" s="60" t="n">
        <v>30</v>
      </c>
      <c r="I174" s="60">
        <f>F174*H174</f>
        <v/>
      </c>
      <c r="J174" s="61" t="inlineStr">
        <is>
          <t>-</t>
        </is>
      </c>
      <c r="K174" s="62" t="n"/>
    </row>
    <row r="175" customFormat="1" s="67">
      <c r="A175" s="67" t="inlineStr"/>
      <c r="B175" s="68" t="inlineStr">
        <is>
          <t>Plastering &amp; Linings Subtotal</t>
        </is>
      </c>
      <c r="F175" s="67" t="n">
        <v>3</v>
      </c>
      <c r="G175" s="67" t="inlineStr">
        <is>
          <t>items</t>
        </is>
      </c>
      <c r="I175" s="69">
        <f>SUM(I172:I174)</f>
        <v/>
      </c>
    </row>
    <row r="176">
      <c r="A176" s="70" t="inlineStr"/>
      <c r="B176" s="71" t="inlineStr">
        <is>
          <t>16. Plasterboard Section Subtotal</t>
        </is>
      </c>
      <c r="F176" s="70" t="n">
        <v>3</v>
      </c>
      <c r="G176" s="70" t="inlineStr">
        <is>
          <t>items</t>
        </is>
      </c>
      <c r="I176" s="72">
        <f>I175</f>
        <v/>
      </c>
    </row>
    <row r="177"/>
    <row r="178">
      <c r="A178" s="55" t="inlineStr">
        <is>
          <t>17. FLOOR FINISHES</t>
        </is>
      </c>
      <c r="B178" s="96" t="n"/>
      <c r="C178" s="96" t="n"/>
      <c r="D178" s="96" t="n"/>
      <c r="E178" s="96" t="n"/>
      <c r="F178" s="96" t="n"/>
      <c r="G178" s="96" t="n"/>
      <c r="H178" s="96" t="n"/>
      <c r="I178" s="96" t="n"/>
      <c r="J178" s="96" t="n"/>
    </row>
    <row r="179">
      <c r="A179" s="56" t="inlineStr">
        <is>
          <t>FLOOR COVERINGS</t>
        </is>
      </c>
    </row>
    <row r="180">
      <c r="A180" s="57" t="inlineStr"/>
      <c r="B180" s="57" t="inlineStr">
        <is>
          <t>Carpet and premium underlay</t>
        </is>
      </c>
      <c r="C180" s="58" t="n"/>
      <c r="D180" s="59" t="n">
        <v>4</v>
      </c>
      <c r="E180" s="58" t="n"/>
      <c r="F180" s="60" t="n">
        <v>86</v>
      </c>
      <c r="G180" s="57" t="inlineStr">
        <is>
          <t>m2</t>
        </is>
      </c>
      <c r="H180" s="60" t="n">
        <v>75</v>
      </c>
      <c r="I180" s="60">
        <f>F180*H180</f>
        <v/>
      </c>
      <c r="J180" s="61" t="inlineStr">
        <is>
          <t>-</t>
        </is>
      </c>
      <c r="K180" s="62" t="n"/>
    </row>
    <row r="181">
      <c r="A181" t="inlineStr"/>
      <c r="B181" t="inlineStr">
        <is>
          <t>Engineered timber / floating laminate flooring</t>
        </is>
      </c>
      <c r="C181" s="58" t="n"/>
      <c r="D181" s="63" t="n">
        <v>4</v>
      </c>
      <c r="E181" s="58" t="n"/>
      <c r="F181" s="64" t="n">
        <v>87</v>
      </c>
      <c r="G181" t="inlineStr">
        <is>
          <t>m2</t>
        </is>
      </c>
      <c r="H181" s="64" t="n">
        <v>60</v>
      </c>
      <c r="I181" s="64">
        <f>F181*H181</f>
        <v/>
      </c>
      <c r="J181" s="61" t="inlineStr">
        <is>
          <t>-</t>
        </is>
      </c>
      <c r="K181" s="62" t="n"/>
    </row>
    <row r="182" customFormat="1" s="67">
      <c r="A182" s="67" t="inlineStr"/>
      <c r="B182" s="68" t="inlineStr">
        <is>
          <t>Floor Coverings Subtotal</t>
        </is>
      </c>
      <c r="F182" s="67" t="n">
        <v>2</v>
      </c>
      <c r="G182" s="67" t="inlineStr">
        <is>
          <t>items</t>
        </is>
      </c>
      <c r="I182" s="69">
        <f>SUM(I180:I181)</f>
        <v/>
      </c>
    </row>
    <row r="183">
      <c r="A183" s="70" t="inlineStr"/>
      <c r="B183" s="71" t="inlineStr">
        <is>
          <t>17. Floor Finishes Section Subtotal</t>
        </is>
      </c>
      <c r="F183" s="70" t="n">
        <v>2</v>
      </c>
      <c r="G183" s="70" t="inlineStr">
        <is>
          <t>items</t>
        </is>
      </c>
      <c r="I183" s="72">
        <f>I182</f>
        <v/>
      </c>
    </row>
    <row r="184"/>
    <row r="185">
      <c r="A185" s="55" t="inlineStr">
        <is>
          <t>18. TILING</t>
        </is>
      </c>
      <c r="B185" s="96" t="n"/>
      <c r="C185" s="96" t="n"/>
      <c r="D185" s="96" t="n"/>
      <c r="E185" s="96" t="n"/>
      <c r="F185" s="96" t="n"/>
      <c r="G185" s="96" t="n"/>
      <c r="H185" s="96" t="n"/>
      <c r="I185" s="96" t="n"/>
      <c r="J185" s="96" t="n"/>
    </row>
    <row r="186">
      <c r="A186" s="56" t="inlineStr">
        <is>
          <t>TILING</t>
        </is>
      </c>
    </row>
    <row r="187">
      <c r="A187" s="73" t="inlineStr">
        <is>
          <t>Excludes: Waterproofing membrane (by WATERPROOFING); Screeds (by CONCRETE/WATERPROOFING); Floor waste grates (by PLUMBING)</t>
        </is>
      </c>
    </row>
    <row r="188">
      <c r="A188" s="57" t="inlineStr"/>
      <c r="B188" s="57" t="inlineStr">
        <is>
          <t>Wet room floor tiling package</t>
        </is>
      </c>
      <c r="C188" s="58" t="n"/>
      <c r="D188" s="59" t="n">
        <v>4</v>
      </c>
      <c r="E188" s="58" t="n"/>
      <c r="F188" s="60" t="n">
        <v>28</v>
      </c>
      <c r="G188" s="57" t="inlineStr">
        <is>
          <t>m2</t>
        </is>
      </c>
      <c r="H188" s="60" t="n">
        <v>65</v>
      </c>
      <c r="I188" s="60">
        <f>F188*H188</f>
        <v/>
      </c>
      <c r="J188" s="61" t="inlineStr">
        <is>
          <t>-</t>
        </is>
      </c>
      <c r="K188" s="62" t="n"/>
    </row>
    <row r="189">
      <c r="A189" t="inlineStr"/>
      <c r="B189" t="inlineStr">
        <is>
          <t>Wet room wall tiling package to 2100mm height</t>
        </is>
      </c>
      <c r="C189" s="58" t="n"/>
      <c r="D189" s="63" t="n">
        <v>4</v>
      </c>
      <c r="E189" s="58" t="n"/>
      <c r="F189" s="64" t="n">
        <v>95</v>
      </c>
      <c r="G189" t="inlineStr">
        <is>
          <t>m2</t>
        </is>
      </c>
      <c r="H189" s="64" t="n">
        <v>55</v>
      </c>
      <c r="I189" s="64">
        <f>F189*H189</f>
        <v/>
      </c>
      <c r="J189" s="61" t="inlineStr">
        <is>
          <t>-</t>
        </is>
      </c>
      <c r="K189" s="62" t="n"/>
    </row>
    <row r="190" customFormat="1" s="67">
      <c r="A190" s="67" t="inlineStr"/>
      <c r="B190" s="68" t="inlineStr">
        <is>
          <t>Tiling Subtotal</t>
        </is>
      </c>
      <c r="F190" s="67" t="n">
        <v>2</v>
      </c>
      <c r="G190" s="67" t="inlineStr">
        <is>
          <t>items</t>
        </is>
      </c>
      <c r="I190" s="69">
        <f>SUM(I188:I189)</f>
        <v/>
      </c>
    </row>
    <row r="191">
      <c r="A191" s="70" t="inlineStr"/>
      <c r="B191" s="71" t="inlineStr">
        <is>
          <t>18. Tiling Section Subtotal</t>
        </is>
      </c>
      <c r="F191" s="70" t="n">
        <v>2</v>
      </c>
      <c r="G191" s="70" t="inlineStr">
        <is>
          <t>items</t>
        </is>
      </c>
      <c r="I191" s="72">
        <f>I190</f>
        <v/>
      </c>
    </row>
    <row r="192"/>
    <row r="193">
      <c r="A193" s="55" t="inlineStr">
        <is>
          <t>19. HYDRAULIC</t>
        </is>
      </c>
      <c r="B193" s="96" t="n"/>
      <c r="C193" s="96" t="n"/>
      <c r="D193" s="96" t="n"/>
      <c r="E193" s="96" t="n"/>
      <c r="F193" s="96" t="n"/>
      <c r="G193" s="96" t="n"/>
      <c r="H193" s="96" t="n"/>
      <c r="I193" s="96" t="n"/>
      <c r="J193" s="96" t="n"/>
    </row>
    <row r="194">
      <c r="A194" s="56" t="inlineStr">
        <is>
          <t>PLUMBING &amp; DRAINAGE</t>
        </is>
      </c>
    </row>
    <row r="195">
      <c r="A195" s="73" t="inlineStr">
        <is>
          <t>Excludes: Bathroom accessories (by JOINERY/SPECIALIST); Vanity cabinetry (by JOINERY); Tapware (supply per spec)</t>
        </is>
      </c>
    </row>
    <row r="196">
      <c r="A196" s="57" t="inlineStr">
        <is>
          <t>plumbing item</t>
        </is>
      </c>
      <c r="B196" s="57" t="inlineStr">
        <is>
          <t>Basin supply + install</t>
        </is>
      </c>
      <c r="C196" s="58" t="n"/>
      <c r="D196" s="59" t="n">
        <v>4</v>
      </c>
      <c r="E196" s="58" t="n"/>
      <c r="F196" s="66" t="n">
        <v>6</v>
      </c>
      <c r="G196" s="57" t="inlineStr">
        <is>
          <t>No.</t>
        </is>
      </c>
      <c r="H196" s="60" t="n">
        <v>650</v>
      </c>
      <c r="I196" s="60">
        <f>F196*H196</f>
        <v/>
      </c>
      <c r="J196" s="61" t="inlineStr">
        <is>
          <t>-</t>
        </is>
      </c>
      <c r="K196" s="62" t="n"/>
    </row>
    <row r="197">
      <c r="A197" t="inlineStr">
        <is>
          <t>plumbing item</t>
        </is>
      </c>
      <c r="B197" t="inlineStr">
        <is>
          <t>Bath supply + install</t>
        </is>
      </c>
      <c r="C197" s="58" t="n"/>
      <c r="D197" s="63" t="n">
        <v>4</v>
      </c>
      <c r="E197" s="58" t="n"/>
      <c r="F197" s="65" t="n">
        <v>2</v>
      </c>
      <c r="G197" t="inlineStr">
        <is>
          <t>No.</t>
        </is>
      </c>
      <c r="H197" s="64" t="n">
        <v>1800</v>
      </c>
      <c r="I197" s="64">
        <f>F197*H197</f>
        <v/>
      </c>
      <c r="J197" s="61" t="inlineStr">
        <is>
          <t>-</t>
        </is>
      </c>
      <c r="K197" s="62" t="n"/>
    </row>
    <row r="198">
      <c r="A198" s="57" t="inlineStr">
        <is>
          <t>plumbing item</t>
        </is>
      </c>
      <c r="B198" s="57" t="inlineStr">
        <is>
          <t>Floor waste grate</t>
        </is>
      </c>
      <c r="C198" s="58" t="n"/>
      <c r="D198" s="59" t="n">
        <v>4</v>
      </c>
      <c r="E198" s="58" t="n"/>
      <c r="F198" s="66" t="n">
        <v>8</v>
      </c>
      <c r="G198" s="57" t="inlineStr">
        <is>
          <t>No.</t>
        </is>
      </c>
      <c r="H198" s="60" t="n">
        <v>180</v>
      </c>
      <c r="I198" s="60">
        <f>F198*H198</f>
        <v/>
      </c>
      <c r="J198" s="61" t="inlineStr">
        <is>
          <t>-</t>
        </is>
      </c>
      <c r="K198" s="62" t="n"/>
    </row>
    <row r="199">
      <c r="A199" t="inlineStr">
        <is>
          <t>plumbing item</t>
        </is>
      </c>
      <c r="B199" t="inlineStr">
        <is>
          <t>Gas service connection</t>
        </is>
      </c>
      <c r="C199" s="58" t="n"/>
      <c r="D199" s="63" t="n">
        <v>4</v>
      </c>
      <c r="E199" s="58" t="n"/>
      <c r="F199" s="65" t="n">
        <v>2</v>
      </c>
      <c r="G199" t="inlineStr">
        <is>
          <t>No.</t>
        </is>
      </c>
      <c r="H199" s="64" t="n">
        <v>1500</v>
      </c>
      <c r="I199" s="64">
        <f>F199*H199</f>
        <v/>
      </c>
      <c r="J199" s="61" t="inlineStr">
        <is>
          <t>-</t>
        </is>
      </c>
      <c r="K199" s="62" t="n"/>
    </row>
    <row r="200">
      <c r="A200" s="57" t="inlineStr">
        <is>
          <t>plumbing item</t>
        </is>
      </c>
      <c r="B200" s="57" t="inlineStr">
        <is>
          <t>Hose tap / external tap</t>
        </is>
      </c>
      <c r="C200" s="58" t="n"/>
      <c r="D200" s="59" t="n">
        <v>4</v>
      </c>
      <c r="E200" s="58" t="n"/>
      <c r="F200" s="66" t="n">
        <v>4</v>
      </c>
      <c r="G200" s="57" t="inlineStr">
        <is>
          <t>No.</t>
        </is>
      </c>
      <c r="H200" s="60" t="n">
        <v>250</v>
      </c>
      <c r="I200" s="60">
        <f>F200*H200</f>
        <v/>
      </c>
      <c r="J200" s="61" t="inlineStr">
        <is>
          <t>-</t>
        </is>
      </c>
      <c r="K200" s="62" t="n"/>
    </row>
    <row r="201">
      <c r="A201" t="inlineStr">
        <is>
          <t>plumbing item</t>
        </is>
      </c>
      <c r="B201" t="inlineStr">
        <is>
          <t>Gas-instantaneous hot water system, 3-star performance per dwelling (BASIX-SAMPLE-A/SAMPLE-B energy commitment)</t>
        </is>
      </c>
      <c r="C201" s="58" t="n"/>
      <c r="D201" s="63" t="n">
        <v>1</v>
      </c>
      <c r="E201" s="58" t="n"/>
      <c r="F201" s="65" t="n">
        <v>2</v>
      </c>
      <c r="G201" t="inlineStr">
        <is>
          <t>No.</t>
        </is>
      </c>
      <c r="H201" s="64" t="n">
        <v>3500</v>
      </c>
      <c r="I201" s="64">
        <f>F201*H201</f>
        <v/>
      </c>
      <c r="J201" s="61" t="inlineStr">
        <is>
          <t>-</t>
        </is>
      </c>
      <c r="K201" s="62" t="n"/>
    </row>
    <row r="202">
      <c r="A202" s="57" t="inlineStr">
        <is>
          <t>plumbing item</t>
        </is>
      </c>
      <c r="B202" s="57" t="inlineStr">
        <is>
          <t>Kitchen sink supply + install</t>
        </is>
      </c>
      <c r="C202" s="58" t="n"/>
      <c r="D202" s="59" t="n">
        <v>4</v>
      </c>
      <c r="E202" s="58" t="n"/>
      <c r="F202" s="66" t="n">
        <v>2</v>
      </c>
      <c r="G202" s="57" t="inlineStr">
        <is>
          <t>No.</t>
        </is>
      </c>
      <c r="H202" s="60" t="n">
        <v>550</v>
      </c>
      <c r="I202" s="60">
        <f>F202*H202</f>
        <v/>
      </c>
      <c r="J202" s="61" t="inlineStr">
        <is>
          <t>-</t>
        </is>
      </c>
      <c r="K202" s="62" t="n"/>
    </row>
    <row r="203">
      <c r="A203" t="inlineStr">
        <is>
          <t>plumbing item</t>
        </is>
      </c>
      <c r="B203" t="inlineStr">
        <is>
          <t>Laundry tub supply + install</t>
        </is>
      </c>
      <c r="C203" s="58" t="n"/>
      <c r="D203" s="63" t="n">
        <v>4</v>
      </c>
      <c r="E203" s="58" t="n"/>
      <c r="F203" s="65" t="n">
        <v>2</v>
      </c>
      <c r="G203" t="inlineStr">
        <is>
          <t>No.</t>
        </is>
      </c>
      <c r="H203" s="64" t="n">
        <v>450</v>
      </c>
      <c r="I203" s="64">
        <f>F203*H203</f>
        <v/>
      </c>
      <c r="J203" s="61" t="inlineStr">
        <is>
          <t>-</t>
        </is>
      </c>
      <c r="K203" s="62" t="n"/>
    </row>
    <row r="204">
      <c r="A204" s="57" t="inlineStr">
        <is>
          <t>plumbing item</t>
        </is>
      </c>
      <c r="B204" s="57" t="inlineStr">
        <is>
          <t>Water mains connection</t>
        </is>
      </c>
      <c r="C204" s="58" t="n"/>
      <c r="D204" s="59" t="n">
        <v>4</v>
      </c>
      <c r="E204" s="58" t="n"/>
      <c r="F204" s="66" t="n">
        <v>1</v>
      </c>
      <c r="G204" s="57" t="inlineStr">
        <is>
          <t>No.</t>
        </is>
      </c>
      <c r="H204" s="60" t="n">
        <v>2500</v>
      </c>
      <c r="I204" s="60">
        <f>F204*H204</f>
        <v/>
      </c>
      <c r="J204" s="61" t="inlineStr">
        <is>
          <t>-</t>
        </is>
      </c>
      <c r="K204" s="62" t="n"/>
    </row>
    <row r="205">
      <c r="A205" t="inlineStr">
        <is>
          <t>plumbing item</t>
        </is>
      </c>
      <c r="B205" t="inlineStr">
        <is>
          <t>Sydney Water sub-meter and second water service connection (Lot 2)</t>
        </is>
      </c>
      <c r="C205" s="58" t="n"/>
      <c r="D205" s="63" t="n">
        <v>4</v>
      </c>
      <c r="E205" s="58" t="n"/>
      <c r="F205" s="65" t="n">
        <v>1</v>
      </c>
      <c r="G205" t="inlineStr">
        <is>
          <t>No.</t>
        </is>
      </c>
      <c r="H205" s="64" t="n">
        <v>1500</v>
      </c>
      <c r="I205" s="64">
        <f>F205*H205</f>
        <v/>
      </c>
      <c r="J205" s="61" t="inlineStr">
        <is>
          <t>-</t>
        </is>
      </c>
      <c r="K205" s="62" t="n"/>
    </row>
    <row r="206">
      <c r="A206" s="57" t="inlineStr">
        <is>
          <t>plumbing item</t>
        </is>
      </c>
      <c r="B206" s="57" t="inlineStr">
        <is>
          <t>Hot and cold water rough-in to fixtures</t>
        </is>
      </c>
      <c r="C206" s="58" t="n"/>
      <c r="D206" s="59" t="n">
        <v>4</v>
      </c>
      <c r="E206" s="58" t="n"/>
      <c r="F206" s="66" t="n">
        <v>10</v>
      </c>
      <c r="G206" s="57" t="inlineStr">
        <is>
          <t>No.</t>
        </is>
      </c>
      <c r="H206" s="60" t="n">
        <v>850</v>
      </c>
      <c r="I206" s="60">
        <f>F206*H206</f>
        <v/>
      </c>
      <c r="J206" s="61" t="inlineStr">
        <is>
          <t>-</t>
        </is>
      </c>
      <c r="K206" s="62" t="n"/>
    </row>
    <row r="207">
      <c r="A207" t="inlineStr">
        <is>
          <t>plumbing item</t>
        </is>
      </c>
      <c r="B207" t="inlineStr">
        <is>
          <t>Shower supply + install</t>
        </is>
      </c>
      <c r="C207" s="58" t="n"/>
      <c r="D207" s="63" t="n">
        <v>4</v>
      </c>
      <c r="E207" s="58" t="n"/>
      <c r="F207" s="65" t="n">
        <v>5</v>
      </c>
      <c r="G207" t="inlineStr">
        <is>
          <t>No.</t>
        </is>
      </c>
      <c r="H207" s="64" t="n">
        <v>1200</v>
      </c>
      <c r="I207" s="64">
        <f>F207*H207</f>
        <v/>
      </c>
      <c r="J207" s="61" t="inlineStr">
        <is>
          <t>-</t>
        </is>
      </c>
      <c r="K207" s="62" t="n"/>
    </row>
    <row r="208">
      <c r="A208" s="57" t="inlineStr">
        <is>
          <t>plumbing item</t>
        </is>
      </c>
      <c r="B208" s="57" t="inlineStr">
        <is>
          <t>Waste points and drainage connection to fixtures</t>
        </is>
      </c>
      <c r="C208" s="58" t="n"/>
      <c r="D208" s="59" t="n">
        <v>4</v>
      </c>
      <c r="E208" s="58" t="n"/>
      <c r="F208" s="66" t="n">
        <v>22</v>
      </c>
      <c r="G208" s="57" t="inlineStr">
        <is>
          <t>No.</t>
        </is>
      </c>
      <c r="H208" s="60" t="n">
        <v>450</v>
      </c>
      <c r="I208" s="60">
        <f>F208*H208</f>
        <v/>
      </c>
      <c r="J208" s="61" t="inlineStr">
        <is>
          <t>-</t>
        </is>
      </c>
      <c r="K208" s="62" t="n"/>
    </row>
    <row r="209">
      <c r="A209" t="inlineStr">
        <is>
          <t>plumbing item</t>
        </is>
      </c>
      <c r="B209" t="inlineStr">
        <is>
          <t>WC/toilet supply + install</t>
        </is>
      </c>
      <c r="C209" s="58" t="n"/>
      <c r="D209" s="63" t="n">
        <v>4</v>
      </c>
      <c r="E209" s="58" t="n"/>
      <c r="F209" s="65" t="n">
        <v>6</v>
      </c>
      <c r="G209" t="inlineStr">
        <is>
          <t>No.</t>
        </is>
      </c>
      <c r="H209" s="64" t="n">
        <v>950</v>
      </c>
      <c r="I209" s="64">
        <f>F209*H209</f>
        <v/>
      </c>
      <c r="J209" s="61" t="inlineStr">
        <is>
          <t>-</t>
        </is>
      </c>
      <c r="K209" s="62" t="n"/>
    </row>
    <row r="210" customFormat="1" s="67">
      <c r="A210" s="67" t="inlineStr"/>
      <c r="B210" s="68" t="inlineStr">
        <is>
          <t>Plumbing &amp; Drainage Subtotal</t>
        </is>
      </c>
      <c r="F210" s="67" t="n">
        <v>14</v>
      </c>
      <c r="G210" s="67" t="inlineStr">
        <is>
          <t>items</t>
        </is>
      </c>
      <c r="I210" s="69">
        <f>SUM(I196:I209)</f>
        <v/>
      </c>
    </row>
    <row r="211">
      <c r="A211" s="56" t="inlineStr">
        <is>
          <t>STORMWATER DRAINAGE</t>
        </is>
      </c>
    </row>
    <row r="212">
      <c r="A212" s="73" t="inlineStr">
        <is>
          <t>Excludes: Authority connection fees (excluded); Roof plumbing (by ROOFING/SHEET METAL)</t>
        </is>
      </c>
    </row>
    <row r="213">
      <c r="A213" t="inlineStr"/>
      <c r="B213" t="inlineStr">
        <is>
          <t>PVC stormwater pipe</t>
        </is>
      </c>
      <c r="C213" s="58" t="n"/>
      <c r="D213" s="63" t="n">
        <v>3</v>
      </c>
      <c r="E213" s="58" t="n"/>
      <c r="F213" s="64" t="n">
        <v>47</v>
      </c>
      <c r="G213" t="inlineStr">
        <is>
          <t>m</t>
        </is>
      </c>
      <c r="H213" s="64" t="n">
        <v>45</v>
      </c>
      <c r="I213" s="64">
        <f>F213*H213</f>
        <v/>
      </c>
      <c r="J213" s="61" t="inlineStr">
        <is>
          <t>-</t>
        </is>
      </c>
      <c r="K213" s="62" t="n"/>
    </row>
    <row r="214">
      <c r="A214" s="57" t="inlineStr"/>
      <c r="B214" s="57" t="inlineStr">
        <is>
          <t>Stormwater pit</t>
        </is>
      </c>
      <c r="C214" s="58" t="n"/>
      <c r="D214" s="59" t="n">
        <v>3</v>
      </c>
      <c r="E214" s="58" t="n"/>
      <c r="F214" s="66" t="n">
        <v>5</v>
      </c>
      <c r="G214" s="57" t="inlineStr">
        <is>
          <t>No.</t>
        </is>
      </c>
      <c r="H214" s="60" t="n">
        <v>850</v>
      </c>
      <c r="I214" s="60">
        <f>F214*H214</f>
        <v/>
      </c>
      <c r="J214" s="61" t="inlineStr">
        <is>
          <t>-</t>
        </is>
      </c>
      <c r="K214" s="62" t="n"/>
    </row>
    <row r="215">
      <c r="A215" t="inlineStr"/>
      <c r="B215" t="inlineStr">
        <is>
          <t>Sewer connection and boundary trap</t>
        </is>
      </c>
      <c r="C215" s="58" t="n"/>
      <c r="D215" s="63" t="n">
        <v>3</v>
      </c>
      <c r="E215" s="58" t="n"/>
      <c r="F215" s="65" t="n">
        <v>2</v>
      </c>
      <c r="G215" t="inlineStr">
        <is>
          <t>No.</t>
        </is>
      </c>
      <c r="H215" s="64" t="n">
        <v>3500</v>
      </c>
      <c r="I215" s="64">
        <f>F215*H215</f>
        <v/>
      </c>
      <c r="J215" s="61" t="inlineStr">
        <is>
          <t>-</t>
        </is>
      </c>
      <c r="K215" s="62" t="n"/>
    </row>
    <row r="216">
      <c r="A216" s="57" t="inlineStr"/>
      <c r="B216" s="57" t="inlineStr">
        <is>
          <t>Rainwater tank 1,500 L per dwelling + first-flush + pump (BASIX-SAMPLE-A/SAMPLE-B water commitment)</t>
        </is>
      </c>
      <c r="C216" s="58" t="n"/>
      <c r="D216" s="59" t="n">
        <v>1</v>
      </c>
      <c r="E216" s="58" t="n"/>
      <c r="F216" s="66" t="n">
        <v>2</v>
      </c>
      <c r="G216" s="57" t="inlineStr">
        <is>
          <t>No.</t>
        </is>
      </c>
      <c r="H216" s="60" t="n">
        <v>4500</v>
      </c>
      <c r="I216" s="60">
        <f>F216*H216</f>
        <v/>
      </c>
      <c r="J216" s="61" t="inlineStr">
        <is>
          <t>-</t>
        </is>
      </c>
      <c r="K216" s="62" t="n"/>
    </row>
    <row r="217">
      <c r="A217" t="inlineStr"/>
      <c r="B217" t="inlineStr">
        <is>
          <t>Civil engineering allowance — On-Site Detention (OSD) tank, charged-line stormwater connection, council-approved detail (NSW charged-line typical for dual-occ)</t>
        </is>
      </c>
      <c r="C217" s="58" t="n"/>
      <c r="D217" s="63" t="n">
        <v>3</v>
      </c>
      <c r="E217" s="58" t="n"/>
      <c r="F217" s="64" t="n">
        <v>1</v>
      </c>
      <c r="G217" t="inlineStr">
        <is>
          <t>lump</t>
        </is>
      </c>
      <c r="H217" s="64" t="n">
        <v>25000</v>
      </c>
      <c r="I217" s="64">
        <f>F217*H217</f>
        <v/>
      </c>
      <c r="J217" s="61" t="inlineStr">
        <is>
          <t>-</t>
        </is>
      </c>
      <c r="K217" s="62" t="n"/>
    </row>
    <row r="218" customFormat="1" s="67">
      <c r="A218" s="67" t="inlineStr"/>
      <c r="B218" s="68" t="inlineStr">
        <is>
          <t>Stormwater Drainage Subtotal</t>
        </is>
      </c>
      <c r="F218" s="67" t="n">
        <v>5</v>
      </c>
      <c r="G218" s="67" t="inlineStr">
        <is>
          <t>items</t>
        </is>
      </c>
      <c r="I218" s="69">
        <f>SUM(I213:I217)</f>
        <v/>
      </c>
    </row>
    <row r="219">
      <c r="A219" s="70" t="inlineStr"/>
      <c r="B219" s="71" t="inlineStr">
        <is>
          <t>19. Hydraulic Section Subtotal</t>
        </is>
      </c>
      <c r="F219" s="70" t="n">
        <v>19</v>
      </c>
      <c r="G219" s="70" t="inlineStr">
        <is>
          <t>items</t>
        </is>
      </c>
      <c r="I219" s="72">
        <f>SUM(I210,I218)</f>
        <v/>
      </c>
    </row>
    <row r="220"/>
    <row r="221">
      <c r="A221" s="55" t="inlineStr">
        <is>
          <t>20. ELECTRICAL</t>
        </is>
      </c>
      <c r="B221" s="96" t="n"/>
      <c r="C221" s="96" t="n"/>
      <c r="D221" s="96" t="n"/>
      <c r="E221" s="96" t="n"/>
      <c r="F221" s="96" t="n"/>
      <c r="G221" s="96" t="n"/>
      <c r="H221" s="96" t="n"/>
      <c r="I221" s="96" t="n"/>
      <c r="J221" s="96" t="n"/>
    </row>
    <row r="222">
      <c r="A222" s="56" t="inlineStr">
        <is>
          <t>ELECTRICAL SERVICES</t>
        </is>
      </c>
    </row>
    <row r="223">
      <c r="A223" s="73" t="inlineStr">
        <is>
          <t>Excludes: Light fitting supply (PC item unless specified); Appliance supply (by JOINERY or PC)</t>
        </is>
      </c>
    </row>
    <row r="224">
      <c r="A224" s="57" t="inlineStr">
        <is>
          <t>electrical item</t>
        </is>
      </c>
      <c r="B224" s="57" t="inlineStr">
        <is>
          <t>Main switchboard with RCBO circuit breakers</t>
        </is>
      </c>
      <c r="C224" s="58" t="n"/>
      <c r="D224" s="59" t="n">
        <v>4</v>
      </c>
      <c r="E224" s="58" t="n"/>
      <c r="F224" s="66" t="n">
        <v>2</v>
      </c>
      <c r="G224" s="57" t="inlineStr">
        <is>
          <t>No.</t>
        </is>
      </c>
      <c r="H224" s="60" t="n">
        <v>2500</v>
      </c>
      <c r="I224" s="60">
        <f>F224*H224</f>
        <v/>
      </c>
      <c r="J224" s="61" t="inlineStr">
        <is>
          <t>-</t>
        </is>
      </c>
      <c r="K224" s="62" t="n"/>
    </row>
    <row r="225">
      <c r="A225" t="inlineStr">
        <is>
          <t>electrical item</t>
        </is>
      </c>
      <c r="B225" t="inlineStr">
        <is>
          <t>Consumer mains connection</t>
        </is>
      </c>
      <c r="C225" s="58" t="n"/>
      <c r="D225" s="63" t="n">
        <v>4</v>
      </c>
      <c r="E225" s="58" t="n"/>
      <c r="F225" s="65" t="n">
        <v>2</v>
      </c>
      <c r="G225" t="inlineStr">
        <is>
          <t>No.</t>
        </is>
      </c>
      <c r="H225" s="64" t="n">
        <v>3000</v>
      </c>
      <c r="I225" s="64">
        <f>F225*H225</f>
        <v/>
      </c>
      <c r="J225" s="61" t="inlineStr">
        <is>
          <t>-</t>
        </is>
      </c>
      <c r="K225" s="62" t="n"/>
    </row>
    <row r="226">
      <c r="A226" s="57" t="inlineStr">
        <is>
          <t>electrical item</t>
        </is>
      </c>
      <c r="B226" s="57" t="inlineStr">
        <is>
          <t>NBN/Data enclosure and communication conduit</t>
        </is>
      </c>
      <c r="C226" s="58" t="n"/>
      <c r="D226" s="59" t="n">
        <v>4</v>
      </c>
      <c r="E226" s="58" t="n"/>
      <c r="F226" s="66" t="n">
        <v>2</v>
      </c>
      <c r="G226" s="57" t="inlineStr">
        <is>
          <t>No.</t>
        </is>
      </c>
      <c r="H226" s="60" t="n">
        <v>1200</v>
      </c>
      <c r="I226" s="60">
        <f>F226*H226</f>
        <v/>
      </c>
      <c r="J226" s="61" t="inlineStr">
        <is>
          <t>-</t>
        </is>
      </c>
      <c r="K226" s="62" t="n"/>
    </row>
    <row r="227">
      <c r="A227" t="inlineStr">
        <is>
          <t>electrical item</t>
        </is>
      </c>
      <c r="B227" t="inlineStr">
        <is>
          <t>TV antenna and coaxial wiring</t>
        </is>
      </c>
      <c r="C227" s="58" t="n"/>
      <c r="D227" s="63" t="n">
        <v>4</v>
      </c>
      <c r="E227" s="58" t="n"/>
      <c r="F227" s="65" t="n">
        <v>1</v>
      </c>
      <c r="G227" t="inlineStr">
        <is>
          <t>No.</t>
        </is>
      </c>
      <c r="H227" s="64" t="n">
        <v>600</v>
      </c>
      <c r="I227" s="64">
        <f>F227*H227</f>
        <v/>
      </c>
      <c r="J227" s="61" t="inlineStr">
        <is>
          <t>-</t>
        </is>
      </c>
      <c r="K227" s="62" t="n"/>
    </row>
    <row r="228">
      <c r="A228" s="57" t="inlineStr">
        <is>
          <t>electrical item</t>
        </is>
      </c>
      <c r="B228" s="57" t="inlineStr">
        <is>
          <t>Recessed downlight supply and install</t>
        </is>
      </c>
      <c r="C228" s="58" t="n"/>
      <c r="D228" s="59" t="n">
        <v>4</v>
      </c>
      <c r="E228" s="58" t="n"/>
      <c r="F228" s="66" t="n">
        <v>31</v>
      </c>
      <c r="G228" s="57" t="inlineStr">
        <is>
          <t>No.</t>
        </is>
      </c>
      <c r="H228" s="60" t="n">
        <v>95</v>
      </c>
      <c r="I228" s="60">
        <f>F228*H228</f>
        <v/>
      </c>
      <c r="J228" s="61" t="inlineStr">
        <is>
          <t>-</t>
        </is>
      </c>
      <c r="K228" s="62" t="n"/>
    </row>
    <row r="229">
      <c r="A229" t="inlineStr">
        <is>
          <t>electrical item</t>
        </is>
      </c>
      <c r="B229" t="inlineStr">
        <is>
          <t>External light fitting (measured)</t>
        </is>
      </c>
      <c r="C229" s="58" t="n"/>
      <c r="D229" s="63" t="n">
        <v>4</v>
      </c>
      <c r="E229" s="58" t="n"/>
      <c r="F229" s="65" t="n">
        <v>6</v>
      </c>
      <c r="G229" t="inlineStr">
        <is>
          <t>No.</t>
        </is>
      </c>
      <c r="H229" s="64" t="n">
        <v>120</v>
      </c>
      <c r="I229" s="64">
        <f>F229*H229</f>
        <v/>
      </c>
      <c r="J229" s="61" t="inlineStr">
        <is>
          <t>-</t>
        </is>
      </c>
      <c r="K229" s="62" t="n"/>
    </row>
    <row r="230">
      <c r="A230" s="57" t="inlineStr">
        <is>
          <t>electrical item</t>
        </is>
      </c>
      <c r="B230" s="57" t="inlineStr">
        <is>
          <t>General power outlet (measured)</t>
        </is>
      </c>
      <c r="C230" s="58" t="n"/>
      <c r="D230" s="59" t="n">
        <v>4</v>
      </c>
      <c r="E230" s="58" t="n"/>
      <c r="F230" s="66" t="n">
        <v>49</v>
      </c>
      <c r="G230" s="57" t="inlineStr">
        <is>
          <t>No.</t>
        </is>
      </c>
      <c r="H230" s="60" t="n">
        <v>45</v>
      </c>
      <c r="I230" s="60">
        <f>F230*H230</f>
        <v/>
      </c>
      <c r="J230" s="61" t="inlineStr">
        <is>
          <t>-</t>
        </is>
      </c>
      <c r="K230" s="62" t="n"/>
    </row>
    <row r="231">
      <c r="A231" t="inlineStr">
        <is>
          <t>electrical item</t>
        </is>
      </c>
      <c r="B231" t="inlineStr">
        <is>
          <t>Smoke detector (measured)</t>
        </is>
      </c>
      <c r="C231" s="58" t="n"/>
      <c r="D231" s="63" t="n">
        <v>4</v>
      </c>
      <c r="E231" s="58" t="n"/>
      <c r="F231" s="65" t="n">
        <v>10</v>
      </c>
      <c r="G231" t="inlineStr">
        <is>
          <t>No.</t>
        </is>
      </c>
      <c r="H231" s="64" t="n">
        <v>150</v>
      </c>
      <c r="I231" s="64">
        <f>F231*H231</f>
        <v/>
      </c>
      <c r="J231" s="61" t="inlineStr">
        <is>
          <t>-</t>
        </is>
      </c>
      <c r="K231" s="62" t="n"/>
    </row>
    <row r="232">
      <c r="A232" s="57" t="inlineStr">
        <is>
          <t>electrical item</t>
        </is>
      </c>
      <c r="B232" s="57" t="inlineStr">
        <is>
          <t>Light switch (measured)</t>
        </is>
      </c>
      <c r="C232" s="58" t="n"/>
      <c r="D232" s="59" t="n">
        <v>4</v>
      </c>
      <c r="E232" s="58" t="n"/>
      <c r="F232" s="66" t="n">
        <v>19</v>
      </c>
      <c r="G232" s="57" t="inlineStr">
        <is>
          <t>No.</t>
        </is>
      </c>
      <c r="H232" s="60" t="n">
        <v>45</v>
      </c>
      <c r="I232" s="60">
        <f>F232*H232</f>
        <v/>
      </c>
      <c r="J232" s="61" t="inlineStr">
        <is>
          <t>-</t>
        </is>
      </c>
      <c r="K232" s="62" t="n"/>
    </row>
    <row r="233">
      <c r="A233" t="inlineStr">
        <is>
          <t>electrical item</t>
        </is>
      </c>
      <c r="B233" t="inlineStr">
        <is>
          <t>Electrical scope-uplift allowance — sub-circuit decomposition (lighting circuits per zone, power circuits per zone, dedicated circuits to oven/cooktop/HWS/exhausts/heat lamps), intercom, EV-charge provision, garage lighting, external lighting per dwelling — to satisfy services-trade floor for standard residential</t>
        </is>
      </c>
      <c r="C233" s="58" t="n"/>
      <c r="D233" s="63" t="n">
        <v>4</v>
      </c>
      <c r="E233" s="58" t="n"/>
      <c r="F233" s="64" t="n">
        <v>1</v>
      </c>
      <c r="G233" t="inlineStr">
        <is>
          <t>lump</t>
        </is>
      </c>
      <c r="H233" s="64" t="n">
        <v>20000</v>
      </c>
      <c r="I233" s="64">
        <f>F233*H233</f>
        <v/>
      </c>
      <c r="J233" s="61" t="inlineStr">
        <is>
          <t>-</t>
        </is>
      </c>
      <c r="K233" s="62" t="n"/>
    </row>
    <row r="234">
      <c r="A234" s="57" t="inlineStr">
        <is>
          <t>electrical item</t>
        </is>
      </c>
      <c r="B234" s="57" t="inlineStr">
        <is>
          <t>Audio-entry intercom system per dwelling — door station + handset + cabling</t>
        </is>
      </c>
      <c r="C234" s="58" t="n"/>
      <c r="D234" s="59" t="n">
        <v>4</v>
      </c>
      <c r="E234" s="58" t="n"/>
      <c r="F234" s="66" t="n">
        <v>2</v>
      </c>
      <c r="G234" s="57" t="inlineStr">
        <is>
          <t>No.</t>
        </is>
      </c>
      <c r="H234" s="60" t="n">
        <v>1000</v>
      </c>
      <c r="I234" s="60">
        <f>F234*H234</f>
        <v/>
      </c>
      <c r="J234" s="61" t="inlineStr">
        <is>
          <t>-</t>
        </is>
      </c>
      <c r="K234" s="62" t="n"/>
    </row>
    <row r="235">
      <c r="A235" t="inlineStr">
        <is>
          <t>electrical item</t>
        </is>
      </c>
      <c r="B235" t="inlineStr">
        <is>
          <t>EV-charge provision per dwelling — conduit + isolator + dedicated cable to garage (no charger fitted)</t>
        </is>
      </c>
      <c r="C235" s="58" t="n"/>
      <c r="D235" s="63" t="n">
        <v>4</v>
      </c>
      <c r="E235" s="58" t="n"/>
      <c r="F235" s="65" t="n">
        <v>2</v>
      </c>
      <c r="G235" t="inlineStr">
        <is>
          <t>No.</t>
        </is>
      </c>
      <c r="H235" s="64" t="n">
        <v>1250</v>
      </c>
      <c r="I235" s="64">
        <f>F235*H235</f>
        <v/>
      </c>
      <c r="J235" s="61" t="inlineStr">
        <is>
          <t>-</t>
        </is>
      </c>
      <c r="K235" s="62" t="n"/>
    </row>
    <row r="236" customFormat="1" s="67">
      <c r="A236" s="67" t="inlineStr"/>
      <c r="B236" s="68" t="inlineStr">
        <is>
          <t>Electrical Services Subtotal</t>
        </is>
      </c>
      <c r="F236" s="67" t="n">
        <v>12</v>
      </c>
      <c r="G236" s="67" t="inlineStr">
        <is>
          <t>items</t>
        </is>
      </c>
      <c r="I236" s="69">
        <f>SUM(I224:I235)</f>
        <v/>
      </c>
    </row>
    <row r="237">
      <c r="A237" s="70" t="inlineStr"/>
      <c r="B237" s="71" t="inlineStr">
        <is>
          <t>20. Electrical Section Subtotal</t>
        </is>
      </c>
      <c r="F237" s="70" t="n">
        <v>12</v>
      </c>
      <c r="G237" s="70" t="inlineStr">
        <is>
          <t>items</t>
        </is>
      </c>
      <c r="I237" s="72">
        <f>I236</f>
        <v/>
      </c>
    </row>
    <row r="238"/>
    <row r="239">
      <c r="A239" s="55" t="inlineStr">
        <is>
          <t>21. MECHANICAL</t>
        </is>
      </c>
      <c r="B239" s="96" t="n"/>
      <c r="C239" s="96" t="n"/>
      <c r="D239" s="96" t="n"/>
      <c r="E239" s="96" t="n"/>
      <c r="F239" s="96" t="n"/>
      <c r="G239" s="96" t="n"/>
      <c r="H239" s="96" t="n"/>
      <c r="I239" s="96" t="n"/>
      <c r="J239" s="96" t="n"/>
    </row>
    <row r="240">
      <c r="A240" s="56" t="inlineStr">
        <is>
          <t>MECHANICAL SERVICES</t>
        </is>
      </c>
    </row>
    <row r="241">
      <c r="A241" t="inlineStr">
        <is>
          <t>mechanical services item</t>
        </is>
      </c>
      <c r="B241" t="inlineStr">
        <is>
          <t>Zone controller/thermostat</t>
        </is>
      </c>
      <c r="C241" s="58" t="n"/>
      <c r="D241" s="63" t="n">
        <v>1</v>
      </c>
      <c r="E241" s="58" t="n"/>
      <c r="F241" s="65" t="n">
        <v>2</v>
      </c>
      <c r="G241" t="inlineStr">
        <is>
          <t>No.</t>
        </is>
      </c>
      <c r="H241" s="64" t="n">
        <v>800</v>
      </c>
      <c r="I241" s="64">
        <f>F241*H241</f>
        <v/>
      </c>
      <c r="J241" s="61" t="inlineStr">
        <is>
          <t>-</t>
        </is>
      </c>
      <c r="K241" s="62" t="n"/>
    </row>
    <row r="242">
      <c r="A242" s="57" t="inlineStr">
        <is>
          <t>mechanical services item</t>
        </is>
      </c>
      <c r="B242" s="57" t="inlineStr">
        <is>
          <t>Ducted AC system unit, zones, and commissioning</t>
        </is>
      </c>
      <c r="C242" s="58" t="n"/>
      <c r="D242" s="59" t="n">
        <v>1</v>
      </c>
      <c r="E242" s="58" t="n"/>
      <c r="F242" s="66" t="n">
        <v>2</v>
      </c>
      <c r="G242" s="57" t="inlineStr">
        <is>
          <t>No.</t>
        </is>
      </c>
      <c r="H242" s="60" t="n">
        <v>18000</v>
      </c>
      <c r="I242" s="60">
        <f>F242*H242</f>
        <v/>
      </c>
      <c r="J242" s="61" t="inlineStr">
        <is>
          <t>-</t>
        </is>
      </c>
      <c r="K242" s="62" t="n"/>
    </row>
    <row r="243">
      <c r="A243" t="inlineStr">
        <is>
          <t>mechanical services item</t>
        </is>
      </c>
      <c r="B243" t="inlineStr">
        <is>
          <t>Exhaust fans and ducting to bathrooms/laundries</t>
        </is>
      </c>
      <c r="C243" s="58" t="n"/>
      <c r="D243" s="63" t="n">
        <v>1</v>
      </c>
      <c r="E243" s="58" t="n"/>
      <c r="F243" s="65" t="n">
        <v>8</v>
      </c>
      <c r="G243" t="inlineStr">
        <is>
          <t>No.</t>
        </is>
      </c>
      <c r="H243" s="64" t="n">
        <v>450</v>
      </c>
      <c r="I243" s="64">
        <f>F243*H243</f>
        <v/>
      </c>
      <c r="J243" s="61" t="inlineStr">
        <is>
          <t>-</t>
        </is>
      </c>
      <c r="K243" s="62" t="n"/>
    </row>
    <row r="244" customFormat="1" s="67">
      <c r="A244" s="67" t="inlineStr"/>
      <c r="B244" s="68" t="inlineStr">
        <is>
          <t>Mechanical Services Subtotal</t>
        </is>
      </c>
      <c r="F244" s="67" t="n">
        <v>3</v>
      </c>
      <c r="G244" s="67" t="inlineStr">
        <is>
          <t>items</t>
        </is>
      </c>
      <c r="I244" s="69">
        <f>SUM(I241:I243)</f>
        <v/>
      </c>
    </row>
    <row r="245">
      <c r="A245" s="70" t="inlineStr"/>
      <c r="B245" s="71" t="inlineStr">
        <is>
          <t>21. Mechanical Section Subtotal</t>
        </is>
      </c>
      <c r="F245" s="70" t="n">
        <v>3</v>
      </c>
      <c r="G245" s="70" t="inlineStr">
        <is>
          <t>items</t>
        </is>
      </c>
      <c r="I245" s="72">
        <f>I244</f>
        <v/>
      </c>
    </row>
    <row r="246"/>
    <row r="247">
      <c r="A247" s="55" t="inlineStr">
        <is>
          <t>22. PAINTING</t>
        </is>
      </c>
      <c r="B247" s="96" t="n"/>
      <c r="C247" s="96" t="n"/>
      <c r="D247" s="96" t="n"/>
      <c r="E247" s="96" t="n"/>
      <c r="F247" s="96" t="n"/>
      <c r="G247" s="96" t="n"/>
      <c r="H247" s="96" t="n"/>
      <c r="I247" s="96" t="n"/>
      <c r="J247" s="96" t="n"/>
    </row>
    <row r="248">
      <c r="A248" s="56" t="inlineStr">
        <is>
          <t>PAINTING</t>
        </is>
      </c>
    </row>
    <row r="249">
      <c r="A249" s="73" t="inlineStr">
        <is>
          <t>Excludes: Plastering &amp; rendering (by PLASTERING); Texture coats (by PLASTERING); Caulking to wet areas (by WATERPROOFING)</t>
        </is>
      </c>
    </row>
    <row r="250">
      <c r="A250" s="57" t="inlineStr"/>
      <c r="B250" s="57" t="inlineStr">
        <is>
          <t>Epoxy floor finish to garage</t>
        </is>
      </c>
      <c r="C250" s="58" t="n"/>
      <c r="D250" s="59" t="n">
        <v>4</v>
      </c>
      <c r="E250" s="58" t="n"/>
      <c r="F250" s="60" t="n">
        <v>34</v>
      </c>
      <c r="G250" s="57" t="inlineStr">
        <is>
          <t>m2</t>
        </is>
      </c>
      <c r="H250" s="60" t="n">
        <v>45</v>
      </c>
      <c r="I250" s="60">
        <f>F250*H250</f>
        <v/>
      </c>
      <c r="J250" s="61" t="inlineStr">
        <is>
          <t>-</t>
        </is>
      </c>
      <c r="K250" s="62" t="n"/>
    </row>
    <row r="251">
      <c r="A251" t="inlineStr"/>
      <c r="B251" t="inlineStr">
        <is>
          <t>Interior ceiling paint from measured room ceiling area</t>
        </is>
      </c>
      <c r="C251" s="58" t="n"/>
      <c r="D251" s="63" t="n">
        <v>4</v>
      </c>
      <c r="E251" s="58" t="n"/>
      <c r="F251" s="64" t="n">
        <v>245</v>
      </c>
      <c r="G251" t="inlineStr">
        <is>
          <t>m2</t>
        </is>
      </c>
      <c r="H251" s="64" t="n">
        <v>20</v>
      </c>
      <c r="I251" s="64">
        <f>F251*H251</f>
        <v/>
      </c>
      <c r="J251" s="61" t="inlineStr">
        <is>
          <t>-</t>
        </is>
      </c>
      <c r="K251" s="62" t="n"/>
    </row>
    <row r="252">
      <c r="A252" s="57" t="inlineStr"/>
      <c r="B252" s="57" t="inlineStr">
        <is>
          <t>Interior wall paint system from room wall-area calculations</t>
        </is>
      </c>
      <c r="C252" s="58" t="n"/>
      <c r="D252" s="59" t="n">
        <v>4</v>
      </c>
      <c r="E252" s="58" t="n"/>
      <c r="F252" s="60" t="n">
        <v>583</v>
      </c>
      <c r="G252" s="57" t="inlineStr">
        <is>
          <t>m2</t>
        </is>
      </c>
      <c r="H252" s="60" t="n">
        <v>15</v>
      </c>
      <c r="I252" s="60">
        <f>F252*H252</f>
        <v/>
      </c>
      <c r="J252" s="61" t="inlineStr">
        <is>
          <t>-</t>
        </is>
      </c>
      <c r="K252" s="62" t="n"/>
    </row>
    <row r="253">
      <c r="A253" t="inlineStr"/>
      <c r="B253" t="inlineStr">
        <is>
          <t>Gloss/Semi-gloss enamel to skirtings, architraves, doors</t>
        </is>
      </c>
      <c r="C253" s="58" t="n"/>
      <c r="D253" s="63" t="n">
        <v>4</v>
      </c>
      <c r="E253" s="58" t="n"/>
      <c r="F253" s="64" t="n">
        <v>368</v>
      </c>
      <c r="G253" t="inlineStr">
        <is>
          <t>m</t>
        </is>
      </c>
      <c r="H253" s="64" t="n">
        <v>10</v>
      </c>
      <c r="I253" s="64">
        <f>F253*H253</f>
        <v/>
      </c>
      <c r="J253" s="61" t="inlineStr">
        <is>
          <t>-</t>
        </is>
      </c>
      <c r="K253" s="62" t="n"/>
    </row>
    <row r="254" customFormat="1" s="67">
      <c r="A254" s="67" t="inlineStr"/>
      <c r="B254" s="68" t="inlineStr">
        <is>
          <t>Painting Subtotal</t>
        </is>
      </c>
      <c r="F254" s="67" t="n">
        <v>4</v>
      </c>
      <c r="G254" s="67" t="inlineStr">
        <is>
          <t>items</t>
        </is>
      </c>
      <c r="I254" s="69">
        <f>SUM(I250:I253)</f>
        <v/>
      </c>
    </row>
    <row r="255">
      <c r="A255" s="70" t="inlineStr"/>
      <c r="B255" s="71" t="inlineStr">
        <is>
          <t>22. Painting Section Subtotal</t>
        </is>
      </c>
      <c r="F255" s="70" t="n">
        <v>4</v>
      </c>
      <c r="G255" s="70" t="inlineStr">
        <is>
          <t>items</t>
        </is>
      </c>
      <c r="I255" s="72">
        <f>I254</f>
        <v/>
      </c>
    </row>
    <row r="256"/>
    <row r="257">
      <c r="A257" s="55" t="inlineStr">
        <is>
          <t>25. EXTERNAL WORKS</t>
        </is>
      </c>
      <c r="B257" s="96" t="n"/>
      <c r="C257" s="96" t="n"/>
      <c r="D257" s="96" t="n"/>
      <c r="E257" s="96" t="n"/>
      <c r="F257" s="96" t="n"/>
      <c r="G257" s="96" t="n"/>
      <c r="H257" s="96" t="n"/>
      <c r="I257" s="96" t="n"/>
      <c r="J257" s="96" t="n"/>
    </row>
    <row r="258">
      <c r="A258" s="56" t="inlineStr">
        <is>
          <t>EXTERNAL FINISHES</t>
        </is>
      </c>
    </row>
    <row r="259">
      <c r="A259" t="inlineStr">
        <is>
          <t>EXT-140</t>
        </is>
      </c>
      <c r="B259" t="inlineStr">
        <is>
          <t>Measured turf and lawn establishment</t>
        </is>
      </c>
      <c r="C259" s="58" t="n"/>
      <c r="D259" s="63" t="n">
        <v>2</v>
      </c>
      <c r="E259" s="58" t="n"/>
      <c r="F259" s="64" t="n">
        <v>30</v>
      </c>
      <c r="G259" t="inlineStr">
        <is>
          <t>m2</t>
        </is>
      </c>
      <c r="H259" s="64" t="n">
        <v>65</v>
      </c>
      <c r="I259" s="64">
        <f>F259*H259</f>
        <v/>
      </c>
      <c r="J259" s="61" t="inlineStr">
        <is>
          <t>-</t>
        </is>
      </c>
      <c r="K259" s="62" t="n"/>
    </row>
    <row r="260">
      <c r="A260" s="57" t="inlineStr">
        <is>
          <t>EXT-141</t>
        </is>
      </c>
      <c r="B260" s="57" t="inlineStr">
        <is>
          <t>External works provisional per dwelling (landscape, paths, retaining)</t>
        </is>
      </c>
      <c r="C260" s="58" t="n"/>
      <c r="D260" s="59" t="n">
        <v>2</v>
      </c>
      <c r="E260" s="58" t="n"/>
      <c r="F260" s="66" t="n">
        <v>2</v>
      </c>
      <c r="G260" s="57" t="inlineStr">
        <is>
          <t>No.</t>
        </is>
      </c>
      <c r="H260" s="60" t="n">
        <v>15000</v>
      </c>
      <c r="I260" s="60">
        <f>F260*H260</f>
        <v/>
      </c>
      <c r="J260" s="61" t="inlineStr">
        <is>
          <t>-</t>
        </is>
      </c>
      <c r="K260" s="62" t="n"/>
    </row>
    <row r="261" customFormat="1" s="67">
      <c r="A261" s="67" t="inlineStr"/>
      <c r="B261" s="68" t="inlineStr">
        <is>
          <t>External Finishes Subtotal</t>
        </is>
      </c>
      <c r="F261" s="67" t="n">
        <v>2</v>
      </c>
      <c r="G261" s="67" t="inlineStr">
        <is>
          <t>items</t>
        </is>
      </c>
      <c r="I261" s="69">
        <f>SUM(I259:I260)</f>
        <v/>
      </c>
    </row>
    <row r="262">
      <c r="A262" s="56" t="inlineStr">
        <is>
          <t>PAVING &amp; ROADWORKS</t>
        </is>
      </c>
    </row>
    <row r="263">
      <c r="A263" t="inlineStr"/>
      <c r="B263" t="inlineStr">
        <is>
          <t>Measured concrete driveway and apron works</t>
        </is>
      </c>
      <c r="C263" s="58" t="n"/>
      <c r="D263" s="63" t="n">
        <v>2</v>
      </c>
      <c r="E263" s="58" t="n"/>
      <c r="F263" s="64" t="n">
        <v>80</v>
      </c>
      <c r="G263" t="inlineStr">
        <is>
          <t>m2</t>
        </is>
      </c>
      <c r="H263" s="64" t="n">
        <v>165</v>
      </c>
      <c r="I263" s="64">
        <f>F263*H263</f>
        <v/>
      </c>
      <c r="J263" s="61" t="inlineStr">
        <is>
          <t>-</t>
        </is>
      </c>
      <c r="K263" s="62" t="n"/>
    </row>
    <row r="264">
      <c r="A264" s="57" t="inlineStr"/>
      <c r="B264" s="57" t="inlineStr">
        <is>
          <t>Measured paving, paths, and external hardscape</t>
        </is>
      </c>
      <c r="C264" s="58" t="n"/>
      <c r="D264" s="59" t="n">
        <v>2</v>
      </c>
      <c r="E264" s="58" t="n"/>
      <c r="F264" s="60" t="n">
        <v>30</v>
      </c>
      <c r="G264" s="57" t="inlineStr">
        <is>
          <t>m2</t>
        </is>
      </c>
      <c r="H264" s="60" t="n">
        <v>140</v>
      </c>
      <c r="I264" s="60">
        <f>F264*H264</f>
        <v/>
      </c>
      <c r="J264" s="61" t="inlineStr">
        <is>
          <t>-</t>
        </is>
      </c>
      <c r="K264" s="62" t="n"/>
    </row>
    <row r="265" customFormat="1" s="67">
      <c r="A265" s="67" t="inlineStr"/>
      <c r="B265" s="68" t="inlineStr">
        <is>
          <t>Paving &amp; Roadworks Subtotal</t>
        </is>
      </c>
      <c r="F265" s="67" t="n">
        <v>2</v>
      </c>
      <c r="G265" s="67" t="inlineStr">
        <is>
          <t>items</t>
        </is>
      </c>
      <c r="I265" s="69">
        <f>SUM(I263:I264)</f>
        <v/>
      </c>
    </row>
    <row r="266">
      <c r="A266" s="56" t="inlineStr">
        <is>
          <t>FENCING</t>
        </is>
      </c>
    </row>
    <row r="267">
      <c r="A267" t="inlineStr"/>
      <c r="B267" t="inlineStr">
        <is>
          <t>General external fencing</t>
        </is>
      </c>
      <c r="C267" s="58" t="n"/>
      <c r="D267" s="63" t="n">
        <v>2</v>
      </c>
      <c r="E267" s="58" t="n"/>
      <c r="F267" s="64" t="n">
        <v>80</v>
      </c>
      <c r="G267" t="inlineStr">
        <is>
          <t>m</t>
        </is>
      </c>
      <c r="H267" s="64" t="n">
        <v>200</v>
      </c>
      <c r="I267" s="64">
        <f>F267*H267</f>
        <v/>
      </c>
      <c r="J267" s="61" t="inlineStr">
        <is>
          <t>-</t>
        </is>
      </c>
      <c r="K267" s="62" t="n"/>
    </row>
    <row r="268" customFormat="1" s="67">
      <c r="A268" s="67" t="inlineStr"/>
      <c r="B268" s="68" t="inlineStr">
        <is>
          <t>Fencing Subtotal</t>
        </is>
      </c>
      <c r="F268" s="67" t="n">
        <v>1</v>
      </c>
      <c r="G268" s="67" t="inlineStr">
        <is>
          <t>items</t>
        </is>
      </c>
      <c r="I268" s="69">
        <f>SUM(I267:I267)</f>
        <v/>
      </c>
    </row>
    <row r="269">
      <c r="A269" s="70" t="inlineStr"/>
      <c r="B269" s="71" t="inlineStr">
        <is>
          <t>25. External Works Section Subtotal</t>
        </is>
      </c>
      <c r="F269" s="70" t="n">
        <v>5</v>
      </c>
      <c r="G269" s="70" t="inlineStr">
        <is>
          <t>items</t>
        </is>
      </c>
      <c r="I269" s="72">
        <f>SUM(I261,I265,I268)</f>
        <v/>
      </c>
    </row>
    <row r="270"/>
    <row r="271">
      <c r="B271" s="74" t="inlineStr">
        <is>
          <t>SUBTOTAL (Excl. GST)</t>
        </is>
      </c>
      <c r="I271" s="75">
        <f>SUM(I21,I31,I44,I51,I61,I64,I76,I88,I95,I106,I122,I131,I148,I157,I166,I175,I182,I190,I210,I218,I236,I244,I254,I261,I265,I268)</f>
        <v/>
      </c>
    </row>
    <row r="272">
      <c r="B272" s="74" t="inlineStr">
        <is>
          <t>Contingency (%)</t>
        </is>
      </c>
      <c r="H272" s="76" t="n">
        <v>0</v>
      </c>
      <c r="I272" s="75">
        <f>I271*H272</f>
        <v/>
      </c>
    </row>
    <row r="273">
      <c r="B273" s="74" t="inlineStr">
        <is>
          <t>Builder Margin (15%)</t>
        </is>
      </c>
      <c r="H273" s="76" t="n">
        <v>0.15</v>
      </c>
      <c r="I273" s="75">
        <f>I271*H273</f>
        <v/>
      </c>
    </row>
    <row r="274">
      <c r="B274" s="74" t="inlineStr">
        <is>
          <t>GST (10%)</t>
        </is>
      </c>
      <c r="I274" s="75">
        <f>(I271+I272+I273)*0.1</f>
        <v/>
      </c>
    </row>
    <row r="275">
      <c r="B275" s="77" t="inlineStr">
        <is>
          <t>GRAND TOTAL (Incl. GST)</t>
        </is>
      </c>
      <c r="I275" s="78">
        <f>SUM(I271:I274)</f>
        <v/>
      </c>
    </row>
  </sheetData>
  <autoFilter ref="A1:J1"/>
  <mergeCells count="57">
    <mergeCell ref="A47:J47"/>
    <mergeCell ref="A160:J160"/>
    <mergeCell ref="A194:J194"/>
    <mergeCell ref="A135:J135"/>
    <mergeCell ref="A262:J262"/>
    <mergeCell ref="A62:J62"/>
    <mergeCell ref="A100:J100"/>
    <mergeCell ref="A91:J91"/>
    <mergeCell ref="A109:J109"/>
    <mergeCell ref="A35:J35"/>
    <mergeCell ref="A240:J240"/>
    <mergeCell ref="A171:J171"/>
    <mergeCell ref="A134:J134"/>
    <mergeCell ref="A161:J161"/>
    <mergeCell ref="A68:J68"/>
    <mergeCell ref="A170:J170"/>
    <mergeCell ref="A152:J152"/>
    <mergeCell ref="A111:J111"/>
    <mergeCell ref="A258:J258"/>
    <mergeCell ref="A211:J211"/>
    <mergeCell ref="A249:J249"/>
    <mergeCell ref="A67:J67"/>
    <mergeCell ref="A92:J92"/>
    <mergeCell ref="A34:J34"/>
    <mergeCell ref="A186:J186"/>
    <mergeCell ref="A48:J48"/>
    <mergeCell ref="A257:J257"/>
    <mergeCell ref="A24:J24"/>
    <mergeCell ref="A266:J266"/>
    <mergeCell ref="A222:J222"/>
    <mergeCell ref="A98:J98"/>
    <mergeCell ref="A169:J169"/>
    <mergeCell ref="A178:J178"/>
    <mergeCell ref="A79:J79"/>
    <mergeCell ref="A123:J123"/>
    <mergeCell ref="A110:J110"/>
    <mergeCell ref="A153:J153"/>
    <mergeCell ref="A162:J162"/>
    <mergeCell ref="A212:J212"/>
    <mergeCell ref="A54:J54"/>
    <mergeCell ref="A187:J187"/>
    <mergeCell ref="A151:J151"/>
    <mergeCell ref="A221:J221"/>
    <mergeCell ref="A25:J25"/>
    <mergeCell ref="A193:J193"/>
    <mergeCell ref="A99:J99"/>
    <mergeCell ref="A80:J80"/>
    <mergeCell ref="A2:J2"/>
    <mergeCell ref="A3:J3"/>
    <mergeCell ref="A223:J223"/>
    <mergeCell ref="A55:J55"/>
    <mergeCell ref="A239:J239"/>
    <mergeCell ref="A248:J248"/>
    <mergeCell ref="A179:J179"/>
    <mergeCell ref="A195:J195"/>
    <mergeCell ref="A247:J247"/>
    <mergeCell ref="A185:J185"/>
  </mergeCells>
  <pageMargins left="0.787402" right="0.787402" top="0.787402" bottom="0.787402" header="0.3" footer="0.3"/>
  <pageSetup orientation="landscape" paperSize="8" scale="100" fitToHeight="1" fitToWidth="1" firstPageNumber="1" useFirstPageNumber="1" horizontalDpi="4294967295" verticalDpi="4294967295" copies="1"/>
  <headerFooter>
    <oddHeader/>
    <oddFooter>&amp;LGenerated by EstiFlow | 28 April 2026 | Confidential&amp;CPage &amp;P of &amp;N</oddFooter>
    <evenHeader/>
    <evenFooter>&amp;LGenerated by EstiFlow | 28 April 2026 | Confidential&amp;CPage &amp;P of &amp;N</evenFooter>
    <firstHeader/>
    <firstFooter/>
  </headerFooter>
</worksheet>
</file>

<file path=xl/worksheets/sheet20.xml><?xml version="1.0" encoding="utf-8"?>
<worksheet xmlns="http://schemas.openxmlformats.org/spreadsheetml/2006/main">
  <sheetPr>
    <tabColor rgb="FF1a365d"/>
    <outlinePr summaryBelow="1" summaryRight="1"/>
    <pageSetUpPr/>
  </sheetPr>
  <dimension ref="A1:B7"/>
  <sheetViews>
    <sheetView zoomScale="100" zoomScaleNormal="100" workbookViewId="0">
      <pane ySplit="2" topLeftCell="A3" activePane="bottomLeft" state="frozen"/>
      <selection pane="bottomLeft" activeCell="A1" sqref="A1"/>
    </sheetView>
  </sheetViews>
  <sheetFormatPr baseColWidth="8" defaultRowHeight="15" outlineLevelRow="0"/>
  <cols>
    <col width="42" customWidth="1" min="1" max="1"/>
    <col width="18" customWidth="1" min="2" max="2"/>
  </cols>
  <sheetData>
    <row r="1" ht="32" customHeight="1">
      <c r="A1" s="79" t="inlineStr">
        <is>
          <t>Commercial Reconciliation</t>
        </is>
      </c>
    </row>
    <row r="2" ht="24" customHeight="1">
      <c r="A2" s="54" t="inlineStr">
        <is>
          <t>Line</t>
        </is>
      </c>
      <c r="B2" s="54" t="inlineStr">
        <is>
          <t>Value</t>
        </is>
      </c>
    </row>
    <row r="3">
      <c r="A3" t="inlineStr">
        <is>
          <t>Net Construction Total (ex GST, ex margin)</t>
        </is>
      </c>
      <c r="B3" s="64" t="n">
        <v>1202328.2</v>
      </c>
    </row>
    <row r="4">
      <c r="A4" t="inlineStr">
        <is>
          <t>Builder Margin (15%)</t>
        </is>
      </c>
      <c r="B4" s="64" t="n">
        <v>180349.23</v>
      </c>
    </row>
    <row r="5">
      <c r="A5" t="inlineStr">
        <is>
          <t>Contract Subtotal (ex GST)</t>
        </is>
      </c>
      <c r="B5" s="64" t="n">
        <v>1382677.43</v>
      </c>
    </row>
    <row r="6">
      <c r="A6" t="inlineStr">
        <is>
          <t>GST (10%) on Contract Subtotal</t>
        </is>
      </c>
      <c r="B6" s="64" t="n">
        <v>138267.74</v>
      </c>
    </row>
    <row r="7">
      <c r="A7" t="inlineStr">
        <is>
          <t>Total Contract Value (inc GST)</t>
        </is>
      </c>
      <c r="B7" s="64" t="n">
        <v>1520945.17</v>
      </c>
    </row>
  </sheetData>
  <mergeCells count="1">
    <mergeCell ref="A1:B1"/>
  </mergeCells>
  <pageMargins left="0.787402" right="0.787402" top="0.787402" bottom="0.787402" header="0.3" footer="0.3"/>
  <pageSetup orientation="landscape" paperSize="8" scale="100" fitToHeight="1" fitToWidth="1" firstPageNumber="1" useFirstPageNumber="1" horizontalDpi="4294967295" verticalDpi="4294967295" copies="1"/>
  <headerFooter>
    <oddHeader/>
    <oddFooter>&amp;LGenerated by EstiFlow | 28 April 2026 | Confidential&amp;CPage &amp;P of &amp;N</oddFooter>
    <evenHeader/>
    <evenFooter>&amp;LGenerated by EstiFlow | 28 April 2026 | Confidential&amp;CPage &amp;P of &amp;N</evenFooter>
    <firstHeader/>
    <firstFooter/>
  </headerFooter>
</worksheet>
</file>

<file path=xl/worksheets/sheet3.xml><?xml version="1.0" encoding="utf-8"?>
<worksheet xmlns="http://schemas.openxmlformats.org/spreadsheetml/2006/main">
  <sheetPr>
    <tabColor rgb="FF3182ce"/>
    <outlinePr summaryBelow="1" summaryRight="1"/>
    <pageSetUpPr/>
  </sheetPr>
  <dimension ref="A1:F28"/>
  <sheetViews>
    <sheetView zoomScale="100" zoomScaleNormal="100" workbookViewId="0">
      <pane ySplit="2" topLeftCell="A3" activePane="bottomLeft" state="frozen"/>
      <selection pane="bottomLeft" activeCell="A1" sqref="A1"/>
    </sheetView>
  </sheetViews>
  <sheetFormatPr baseColWidth="8" defaultRowHeight="15" outlineLevelRow="0"/>
  <cols>
    <col width="14" customWidth="1" min="1" max="1"/>
    <col width="28" customWidth="1" min="2" max="2"/>
    <col width="16" customWidth="1" min="3" max="5"/>
    <col width="18" customWidth="1" min="6" max="6"/>
  </cols>
  <sheetData>
    <row r="1" ht="32" customHeight="1">
      <c r="A1" s="79" t="inlineStr">
        <is>
          <t>Trade Breakdown</t>
        </is>
      </c>
    </row>
    <row r="2" ht="24" customHeight="1">
      <c r="A2" s="54" t="inlineStr">
        <is>
          <t>Trade Code</t>
        </is>
      </c>
      <c r="B2" s="54" t="inlineStr">
        <is>
          <t>Trade Name</t>
        </is>
      </c>
      <c r="C2" s="54" t="inlineStr">
        <is>
          <t>Measured ($)</t>
        </is>
      </c>
      <c r="D2" s="54" t="inlineStr">
        <is>
          <t>Provisional ($)</t>
        </is>
      </c>
      <c r="E2" s="54" t="inlineStr">
        <is>
          <t>Trade Total ($)</t>
        </is>
      </c>
      <c r="F2" s="54" t="inlineStr">
        <is>
          <t>Coverage</t>
        </is>
      </c>
    </row>
    <row r="3">
      <c r="A3" t="inlineStr">
        <is>
          <t>SPECIAL</t>
        </is>
      </c>
      <c r="B3" t="inlineStr">
        <is>
          <t>Specialty / Joinery / Fitout</t>
        </is>
      </c>
      <c r="C3" s="64" t="n">
        <v>81300</v>
      </c>
      <c r="D3" s="64" t="n">
        <v>134000</v>
      </c>
      <c r="E3" s="64" t="n">
        <v>215300</v>
      </c>
      <c r="F3" t="inlineStr">
        <is>
          <t>-</t>
        </is>
      </c>
    </row>
    <row r="4">
      <c r="A4" t="inlineStr">
        <is>
          <t>SITEMGMT</t>
        </is>
      </c>
      <c r="B4" t="inlineStr">
        <is>
          <t>Site Management</t>
        </is>
      </c>
      <c r="C4" s="64" t="n">
        <v>150090</v>
      </c>
      <c r="D4" s="64" t="n">
        <v>0</v>
      </c>
      <c r="E4" s="64" t="n">
        <v>150090</v>
      </c>
      <c r="F4" t="inlineStr">
        <is>
          <t>-</t>
        </is>
      </c>
    </row>
    <row r="5">
      <c r="A5" t="inlineStr">
        <is>
          <t>PRELIM</t>
        </is>
      </c>
      <c r="B5" t="inlineStr">
        <is>
          <t>Preliminaries</t>
        </is>
      </c>
      <c r="C5" s="64" t="n">
        <v>40283</v>
      </c>
      <c r="D5" s="64" t="n">
        <v>68500</v>
      </c>
      <c r="E5" s="64" t="n">
        <v>120463</v>
      </c>
      <c r="F5" t="inlineStr">
        <is>
          <t>-</t>
        </is>
      </c>
    </row>
    <row r="6">
      <c r="A6" t="inlineStr">
        <is>
          <t>FRM</t>
        </is>
      </c>
      <c r="B6" t="inlineStr">
        <is>
          <t>Framing &amp; Roof Carpentry</t>
        </is>
      </c>
      <c r="C6" s="64" t="n">
        <v>90400</v>
      </c>
      <c r="D6" s="64" t="n">
        <v>8000</v>
      </c>
      <c r="E6" s="64" t="n">
        <v>98400</v>
      </c>
      <c r="F6" t="inlineStr">
        <is>
          <t>-</t>
        </is>
      </c>
    </row>
    <row r="7">
      <c r="A7" t="inlineStr">
        <is>
          <t>MASON</t>
        </is>
      </c>
      <c r="B7" t="inlineStr">
        <is>
          <t>Masonry &amp; Brickwork</t>
        </is>
      </c>
      <c r="C7" s="64" t="n">
        <v>56710</v>
      </c>
      <c r="D7" s="64" t="n">
        <v>0</v>
      </c>
      <c r="E7" s="64" t="n">
        <v>56710</v>
      </c>
      <c r="F7" t="inlineStr">
        <is>
          <t>-</t>
        </is>
      </c>
    </row>
    <row r="8">
      <c r="A8" t="inlineStr">
        <is>
          <t>PLMB</t>
        </is>
      </c>
      <c r="B8" t="inlineStr">
        <is>
          <t>Plumbing &amp; Hydraulics</t>
        </is>
      </c>
      <c r="C8" s="64" t="n">
        <v>56040</v>
      </c>
      <c r="D8" s="64" t="n">
        <v>0</v>
      </c>
      <c r="E8" s="64" t="n">
        <v>56040</v>
      </c>
      <c r="F8" t="inlineStr">
        <is>
          <t>-</t>
        </is>
      </c>
    </row>
    <row r="9">
      <c r="A9" t="inlineStr">
        <is>
          <t>DRAIN</t>
        </is>
      </c>
      <c r="B9" t="inlineStr">
        <is>
          <t>Drainage &amp; Stormwater</t>
        </is>
      </c>
      <c r="C9" s="64" t="n">
        <v>22365</v>
      </c>
      <c r="D9" s="64" t="n">
        <v>25000</v>
      </c>
      <c r="E9" s="64" t="n">
        <v>47365</v>
      </c>
      <c r="F9" t="inlineStr">
        <is>
          <t>-</t>
        </is>
      </c>
    </row>
    <row r="10">
      <c r="A10" t="inlineStr">
        <is>
          <t>ELEC</t>
        </is>
      </c>
      <c r="B10" t="inlineStr">
        <is>
          <t>Electrical</t>
        </is>
      </c>
      <c r="C10" s="64" t="n">
        <v>26725</v>
      </c>
      <c r="D10" s="64" t="n">
        <v>20000</v>
      </c>
      <c r="E10" s="64" t="n">
        <v>46725</v>
      </c>
      <c r="F10" t="inlineStr">
        <is>
          <t>-</t>
        </is>
      </c>
    </row>
    <row r="11">
      <c r="A11" t="inlineStr">
        <is>
          <t>DOOR</t>
        </is>
      </c>
      <c r="B11" t="inlineStr">
        <is>
          <t>Doors &amp; Door Hardware</t>
        </is>
      </c>
      <c r="C11" s="64" t="n">
        <v>45740</v>
      </c>
      <c r="D11" s="64" t="n">
        <v>0</v>
      </c>
      <c r="E11" s="64" t="n">
        <v>45740</v>
      </c>
      <c r="F11" t="inlineStr">
        <is>
          <t>-</t>
        </is>
      </c>
    </row>
    <row r="12">
      <c r="A12" t="inlineStr">
        <is>
          <t>GLAZ</t>
        </is>
      </c>
      <c r="B12" t="inlineStr">
        <is>
          <t>Glazing &amp; Windows</t>
        </is>
      </c>
      <c r="C12" s="64" t="n">
        <v>45240</v>
      </c>
      <c r="D12" s="64" t="n">
        <v>0</v>
      </c>
      <c r="E12" s="64" t="n">
        <v>45240</v>
      </c>
      <c r="F12" t="inlineStr">
        <is>
          <t>-</t>
        </is>
      </c>
    </row>
    <row r="13">
      <c r="A13" t="inlineStr">
        <is>
          <t>HVAC</t>
        </is>
      </c>
      <c r="B13" t="inlineStr">
        <is>
          <t>Mechanical Services / HVAC</t>
        </is>
      </c>
      <c r="C13" s="64" t="n">
        <v>41200</v>
      </c>
      <c r="D13" s="64" t="n">
        <v>0</v>
      </c>
      <c r="E13" s="64" t="n">
        <v>41200</v>
      </c>
      <c r="F13" t="inlineStr">
        <is>
          <t>-</t>
        </is>
      </c>
    </row>
    <row r="14">
      <c r="A14" t="inlineStr">
        <is>
          <t>PLSTR</t>
        </is>
      </c>
      <c r="B14" t="inlineStr">
        <is>
          <t>Internal Linings &amp; Plaster</t>
        </is>
      </c>
      <c r="C14" s="64" t="n">
        <v>38598</v>
      </c>
      <c r="D14" s="64" t="n">
        <v>0</v>
      </c>
      <c r="E14" s="64" t="n">
        <v>38598</v>
      </c>
      <c r="F14" t="inlineStr">
        <is>
          <t>-</t>
        </is>
      </c>
    </row>
    <row r="15">
      <c r="A15" t="inlineStr">
        <is>
          <t>SLAB</t>
        </is>
      </c>
      <c r="B15" t="inlineStr">
        <is>
          <t>Slab &amp; Substructure</t>
        </is>
      </c>
      <c r="C15" s="64" t="n">
        <v>32562.6</v>
      </c>
      <c r="D15" s="64" t="n">
        <v>0</v>
      </c>
      <c r="E15" s="64" t="n">
        <v>32562.6</v>
      </c>
      <c r="F15" t="inlineStr">
        <is>
          <t>-</t>
        </is>
      </c>
    </row>
    <row r="16">
      <c r="A16" t="inlineStr">
        <is>
          <t>EXT</t>
        </is>
      </c>
      <c r="B16" t="inlineStr">
        <is>
          <t>External Works &amp; Landscape</t>
        </is>
      </c>
      <c r="C16" s="64" t="n">
        <v>1950</v>
      </c>
      <c r="D16" s="64" t="n">
        <v>30000</v>
      </c>
      <c r="E16" s="64" t="n">
        <v>31950</v>
      </c>
      <c r="F16" t="inlineStr">
        <is>
          <t>-</t>
        </is>
      </c>
    </row>
    <row r="17">
      <c r="A17" t="inlineStr">
        <is>
          <t>DEMO</t>
        </is>
      </c>
      <c r="B17" t="inlineStr">
        <is>
          <t>Demolition &amp; Asbestos</t>
        </is>
      </c>
      <c r="C17" s="64" t="n">
        <v>29812.6</v>
      </c>
      <c r="D17" s="64" t="n">
        <v>0</v>
      </c>
      <c r="E17" s="64" t="n">
        <v>29812.6</v>
      </c>
      <c r="F17" t="inlineStr">
        <is>
          <t>-</t>
        </is>
      </c>
    </row>
    <row r="18">
      <c r="A18" t="inlineStr">
        <is>
          <t>RENDER</t>
        </is>
      </c>
      <c r="B18" t="inlineStr">
        <is>
          <t>Render to Masonry</t>
        </is>
      </c>
      <c r="C18" s="64" t="n">
        <v>21450</v>
      </c>
      <c r="D18" s="64" t="n">
        <v>0</v>
      </c>
      <c r="E18" s="64" t="n">
        <v>21450</v>
      </c>
      <c r="F18" t="inlineStr">
        <is>
          <t>-</t>
        </is>
      </c>
    </row>
    <row r="19">
      <c r="A19" t="inlineStr">
        <is>
          <t>ROOF</t>
        </is>
      </c>
      <c r="B19" t="inlineStr">
        <is>
          <t>Roofing &amp; Sheet Metal</t>
        </is>
      </c>
      <c r="C19" s="64" t="n">
        <v>19002</v>
      </c>
      <c r="D19" s="64" t="n">
        <v>0</v>
      </c>
      <c r="E19" s="64" t="n">
        <v>19002</v>
      </c>
      <c r="F19" t="inlineStr">
        <is>
          <t>-</t>
        </is>
      </c>
    </row>
    <row r="20">
      <c r="A20" t="inlineStr">
        <is>
          <t>PAINT</t>
        </is>
      </c>
      <c r="B20" t="inlineStr">
        <is>
          <t>Painting</t>
        </is>
      </c>
      <c r="C20" s="64" t="n">
        <v>18855</v>
      </c>
      <c r="D20" s="64" t="n">
        <v>0</v>
      </c>
      <c r="E20" s="64" t="n">
        <v>18855</v>
      </c>
      <c r="F20" t="inlineStr">
        <is>
          <t>-</t>
        </is>
      </c>
    </row>
    <row r="21">
      <c r="A21" t="inlineStr">
        <is>
          <t>PAVE</t>
        </is>
      </c>
      <c r="B21" t="inlineStr">
        <is>
          <t>Paving &amp; Driveway</t>
        </is>
      </c>
      <c r="C21" s="64" t="n">
        <v>17400</v>
      </c>
      <c r="D21" s="64" t="n">
        <v>0</v>
      </c>
      <c r="E21" s="64" t="n">
        <v>17400</v>
      </c>
      <c r="F21" t="inlineStr">
        <is>
          <t>-</t>
        </is>
      </c>
    </row>
    <row r="22">
      <c r="A22" t="inlineStr">
        <is>
          <t>FENCE</t>
        </is>
      </c>
      <c r="B22" t="inlineStr">
        <is>
          <t>Site Fencing</t>
        </is>
      </c>
      <c r="C22" s="64" t="n">
        <v>16000</v>
      </c>
      <c r="D22" s="64" t="n">
        <v>0</v>
      </c>
      <c r="E22" s="64" t="n">
        <v>16000</v>
      </c>
      <c r="F22" t="inlineStr">
        <is>
          <t>-</t>
        </is>
      </c>
    </row>
    <row r="23">
      <c r="A23" t="inlineStr">
        <is>
          <t>INSUL</t>
        </is>
      </c>
      <c r="B23" t="inlineStr">
        <is>
          <t>Insulation</t>
        </is>
      </c>
      <c r="C23" s="64" t="n">
        <v>12690</v>
      </c>
      <c r="D23" s="64" t="n">
        <v>0</v>
      </c>
      <c r="E23" s="64" t="n">
        <v>12690</v>
      </c>
      <c r="F23" t="inlineStr">
        <is>
          <t>-</t>
        </is>
      </c>
    </row>
    <row r="24">
      <c r="A24" t="inlineStr">
        <is>
          <t>FLOOR</t>
        </is>
      </c>
      <c r="B24" t="inlineStr">
        <is>
          <t>Floor Finishes (timber/carpet)</t>
        </is>
      </c>
      <c r="C24" s="64" t="n">
        <v>11670</v>
      </c>
      <c r="D24" s="64" t="n">
        <v>0</v>
      </c>
      <c r="E24" s="64" t="n">
        <v>11670</v>
      </c>
      <c r="F24" t="inlineStr">
        <is>
          <t>-</t>
        </is>
      </c>
    </row>
    <row r="25">
      <c r="A25" t="inlineStr">
        <is>
          <t>WATERPROOF</t>
        </is>
      </c>
      <c r="B25" t="inlineStr">
        <is>
          <t>Waterproofing</t>
        </is>
      </c>
      <c r="C25" s="64" t="n">
        <v>8750</v>
      </c>
      <c r="D25" s="64" t="n">
        <v>0</v>
      </c>
      <c r="E25" s="64" t="n">
        <v>8750</v>
      </c>
      <c r="F25" t="inlineStr">
        <is>
          <t>-</t>
        </is>
      </c>
    </row>
    <row r="26">
      <c r="A26" t="inlineStr">
        <is>
          <t>TERM</t>
        </is>
      </c>
      <c r="B26" t="inlineStr">
        <is>
          <t>Termite Management</t>
        </is>
      </c>
      <c r="C26" s="64" t="n">
        <v>8000</v>
      </c>
      <c r="D26" s="64" t="n">
        <v>0</v>
      </c>
      <c r="E26" s="64" t="n">
        <v>8000</v>
      </c>
      <c r="F26" t="inlineStr">
        <is>
          <t>-</t>
        </is>
      </c>
    </row>
    <row r="27">
      <c r="A27" t="inlineStr">
        <is>
          <t>TILE</t>
        </is>
      </c>
      <c r="B27" t="inlineStr">
        <is>
          <t>Wet-area Tiling</t>
        </is>
      </c>
      <c r="C27" s="64" t="n">
        <v>7045</v>
      </c>
      <c r="D27" s="64" t="n">
        <v>0</v>
      </c>
      <c r="E27" s="64" t="n">
        <v>7045</v>
      </c>
      <c r="F27" t="inlineStr">
        <is>
          <t>-</t>
        </is>
      </c>
    </row>
    <row r="28">
      <c r="A28" t="inlineStr">
        <is>
          <t>EXCAV</t>
        </is>
      </c>
      <c r="B28" t="inlineStr">
        <is>
          <t>Excavation &amp; Cut-to-level</t>
        </is>
      </c>
      <c r="C28" s="64" t="n">
        <v>5270</v>
      </c>
      <c r="D28" s="64" t="n">
        <v>0</v>
      </c>
      <c r="E28" s="64" t="n">
        <v>5270</v>
      </c>
      <c r="F28" t="inlineStr">
        <is>
          <t>-</t>
        </is>
      </c>
    </row>
  </sheetData>
  <mergeCells count="1">
    <mergeCell ref="A1:F1"/>
  </mergeCells>
  <pageMargins left="0.787402" right="0.787402" top="0.787402" bottom="0.787402" header="0.3" footer="0.3"/>
  <pageSetup orientation="landscape" paperSize="8" scale="100" fitToHeight="1" fitToWidth="1" firstPageNumber="1" useFirstPageNumber="1" horizontalDpi="4294967295" verticalDpi="4294967295" copies="1"/>
  <headerFooter>
    <oddHeader/>
    <oddFooter>&amp;LGenerated by EstiFlow | 28 April 2026 | Confidential&amp;CPage &amp;P of &amp;N</oddFooter>
    <evenHeader/>
    <evenFooter>&amp;LGenerated by EstiFlow | 28 April 2026 | Confidential&amp;CPage &amp;P of &amp;N</evenFooter>
    <firstHeader/>
    <firstFooter/>
  </headerFooter>
</worksheet>
</file>

<file path=xl/worksheets/sheet4.xml><?xml version="1.0" encoding="utf-8"?>
<worksheet xmlns="http://schemas.openxmlformats.org/spreadsheetml/2006/main">
  <sheetPr>
    <tabColor rgb="FF38a169"/>
    <outlinePr summaryBelow="1" summaryRight="1"/>
    <pageSetUpPr/>
  </sheetPr>
  <dimension ref="A1:K130"/>
  <sheetViews>
    <sheetView zoomScale="100" zoomScaleNormal="100" workbookViewId="0">
      <pane ySplit="2" topLeftCell="A3" activePane="bottomLeft" state="frozen"/>
      <selection pane="bottomLeft" activeCell="A1" sqref="A1"/>
    </sheetView>
  </sheetViews>
  <sheetFormatPr baseColWidth="8" defaultRowHeight="15" outlineLevelRow="0"/>
  <cols>
    <col width="22" customWidth="1" min="1" max="1"/>
    <col width="14" customWidth="1" min="2" max="2"/>
    <col width="22" customWidth="1" min="3" max="3"/>
    <col width="18" customWidth="1" min="4" max="4"/>
    <col width="42" customWidth="1" min="5" max="5"/>
    <col width="10" customWidth="1" min="6" max="7"/>
    <col width="12" customWidth="1" min="8" max="8"/>
    <col width="14" customWidth="1" min="9" max="9"/>
    <col width="12" customWidth="1" min="10" max="10"/>
    <col width="18" customWidth="1" min="11" max="11"/>
  </cols>
  <sheetData>
    <row r="1" ht="32" customHeight="1">
      <c r="A1" s="79" t="inlineStr">
        <is>
          <t>BOQ Measured</t>
        </is>
      </c>
    </row>
    <row r="2" ht="24" customHeight="1">
      <c r="A2" s="54" t="inlineStr">
        <is>
          <t>Trade</t>
        </is>
      </c>
      <c r="B2" s="54" t="inlineStr">
        <is>
          <t>Element Code</t>
        </is>
      </c>
      <c r="C2" s="54" t="inlineStr">
        <is>
          <t>Element Name</t>
        </is>
      </c>
      <c r="D2" s="54" t="inlineStr">
        <is>
          <t>Package</t>
        </is>
      </c>
      <c r="E2" s="54" t="inlineStr">
        <is>
          <t>Description</t>
        </is>
      </c>
      <c r="F2" s="54" t="inlineStr">
        <is>
          <t>Qty</t>
        </is>
      </c>
      <c r="G2" s="54" t="inlineStr">
        <is>
          <t>Unit</t>
        </is>
      </c>
      <c r="H2" s="54" t="inlineStr">
        <is>
          <t>Rate ($)</t>
        </is>
      </c>
      <c r="I2" s="54" t="inlineStr">
        <is>
          <t>Total ($)</t>
        </is>
      </c>
      <c r="J2" s="54" t="inlineStr">
        <is>
          <t>Level</t>
        </is>
      </c>
      <c r="K2" s="54" t="inlineStr">
        <is>
          <t>Room</t>
        </is>
      </c>
    </row>
    <row r="3">
      <c r="A3" t="inlineStr">
        <is>
          <t>Specialty Features</t>
        </is>
      </c>
      <c r="B3" t="inlineStr"/>
      <c r="C3" t="inlineStr"/>
      <c r="D3" t="inlineStr"/>
      <c r="E3" t="inlineStr">
        <is>
          <t>Garage door and opener provisional</t>
        </is>
      </c>
      <c r="F3" t="n">
        <v>2</v>
      </c>
      <c r="G3" t="inlineStr">
        <is>
          <t>No.</t>
        </is>
      </c>
      <c r="H3" s="64" t="n">
        <v>10000</v>
      </c>
      <c r="I3" s="64" t="n">
        <v>20000</v>
      </c>
      <c r="J3" t="inlineStr">
        <is>
          <t>General</t>
        </is>
      </c>
      <c r="K3" t="inlineStr"/>
    </row>
    <row r="4">
      <c r="A4" t="inlineStr">
        <is>
          <t>Specialty Features</t>
        </is>
      </c>
      <c r="B4" t="inlineStr"/>
      <c r="C4" t="inlineStr"/>
      <c r="D4" t="inlineStr"/>
      <c r="E4" t="inlineStr">
        <is>
          <t>Polished edge mirrors to bathrooms</t>
        </is>
      </c>
      <c r="F4" t="n">
        <v>6</v>
      </c>
      <c r="G4" t="inlineStr">
        <is>
          <t>No.</t>
        </is>
      </c>
      <c r="H4" s="64" t="n">
        <v>350</v>
      </c>
      <c r="I4" s="64" t="n">
        <v>2100</v>
      </c>
      <c r="J4" t="inlineStr">
        <is>
          <t>General</t>
        </is>
      </c>
      <c r="K4" t="inlineStr"/>
    </row>
    <row r="5">
      <c r="A5" t="inlineStr">
        <is>
          <t>Specialty Features</t>
        </is>
      </c>
      <c r="B5" t="inlineStr"/>
      <c r="C5" t="inlineStr"/>
      <c r="D5" t="inlineStr"/>
      <c r="E5" t="inlineStr">
        <is>
          <t>Built-in wardrobe per bedroom</t>
        </is>
      </c>
      <c r="F5" t="n">
        <v>8</v>
      </c>
      <c r="G5" t="inlineStr">
        <is>
          <t>No.</t>
        </is>
      </c>
      <c r="H5" s="64" t="n">
        <v>2000</v>
      </c>
      <c r="I5" s="64" t="n">
        <v>16000</v>
      </c>
      <c r="J5" t="inlineStr">
        <is>
          <t>General</t>
        </is>
      </c>
      <c r="K5" t="inlineStr"/>
    </row>
    <row r="6">
      <c r="A6" t="inlineStr">
        <is>
          <t>Specialty Features</t>
        </is>
      </c>
      <c r="B6" t="inlineStr"/>
      <c r="C6" t="inlineStr"/>
      <c r="D6" t="inlineStr"/>
      <c r="E6" t="inlineStr">
        <is>
          <t>Frameless/semi-frameless shower screens</t>
        </is>
      </c>
      <c r="F6" t="n">
        <v>5</v>
      </c>
      <c r="G6" t="inlineStr">
        <is>
          <t>No.</t>
        </is>
      </c>
      <c r="H6" s="64" t="n">
        <v>1200</v>
      </c>
      <c r="I6" s="64" t="n">
        <v>6000</v>
      </c>
      <c r="J6" t="inlineStr">
        <is>
          <t>General</t>
        </is>
      </c>
      <c r="K6" t="inlineStr"/>
    </row>
    <row r="7">
      <c r="A7" t="inlineStr">
        <is>
          <t>Specialty Features</t>
        </is>
      </c>
      <c r="B7" t="inlineStr"/>
      <c r="C7" t="inlineStr"/>
      <c r="D7" t="inlineStr"/>
      <c r="E7" t="inlineStr">
        <is>
          <t>Staircase treads, risers and balustrading</t>
        </is>
      </c>
      <c r="F7" t="n">
        <v>2</v>
      </c>
      <c r="G7" t="inlineStr">
        <is>
          <t>No.</t>
        </is>
      </c>
      <c r="H7" s="64" t="n">
        <v>15000</v>
      </c>
      <c r="I7" s="64" t="n">
        <v>30000</v>
      </c>
      <c r="J7" t="inlineStr">
        <is>
          <t>General</t>
        </is>
      </c>
      <c r="K7" t="inlineStr"/>
    </row>
    <row r="8">
      <c r="A8" t="inlineStr">
        <is>
          <t>Specialty Features</t>
        </is>
      </c>
      <c r="B8" t="inlineStr"/>
      <c r="C8" t="inlineStr"/>
      <c r="D8" t="inlineStr"/>
      <c r="E8" t="inlineStr">
        <is>
          <t>Frameless glass balustrade to 4 first-floor balconies (~16 lm) — 12mm toughened glass + base channel + handrail</t>
        </is>
      </c>
      <c r="F8" t="n">
        <v>16</v>
      </c>
      <c r="G8" t="inlineStr">
        <is>
          <t>lm</t>
        </is>
      </c>
      <c r="H8" s="64" t="n">
        <v>450</v>
      </c>
      <c r="I8" s="64" t="n">
        <v>7200</v>
      </c>
      <c r="J8" t="inlineStr">
        <is>
          <t>Specialty</t>
        </is>
      </c>
      <c r="K8" t="inlineStr"/>
    </row>
    <row r="9">
      <c r="A9" t="inlineStr">
        <is>
          <t>Site Management</t>
        </is>
      </c>
      <c r="B9" t="inlineStr"/>
      <c r="C9" t="inlineStr"/>
      <c r="D9" t="inlineStr"/>
      <c r="E9" t="inlineStr">
        <is>
          <t>Temporary power running cost per week</t>
        </is>
      </c>
      <c r="F9" t="n">
        <v>34</v>
      </c>
      <c r="G9" t="inlineStr">
        <is>
          <t>week</t>
        </is>
      </c>
      <c r="H9" s="64" t="n">
        <v>150</v>
      </c>
      <c r="I9" s="64" t="n">
        <v>5100</v>
      </c>
      <c r="J9" t="inlineStr">
        <is>
          <t>General</t>
        </is>
      </c>
      <c r="K9" t="inlineStr"/>
    </row>
    <row r="10">
      <c r="A10" t="inlineStr">
        <is>
          <t>Site Management</t>
        </is>
      </c>
      <c r="B10" t="inlineStr"/>
      <c r="C10" t="inlineStr"/>
      <c r="D10" t="inlineStr"/>
      <c r="E10" t="inlineStr">
        <is>
          <t>Perimeter scaffolding hire and erection</t>
        </is>
      </c>
      <c r="F10" t="n">
        <v>330</v>
      </c>
      <c r="G10" t="inlineStr">
        <is>
          <t>m2</t>
        </is>
      </c>
      <c r="H10" s="64" t="n">
        <v>47</v>
      </c>
      <c r="I10" s="64" t="n">
        <v>15510</v>
      </c>
      <c r="J10" t="inlineStr">
        <is>
          <t>General</t>
        </is>
      </c>
      <c r="K10" t="inlineStr"/>
    </row>
    <row r="11">
      <c r="A11" t="inlineStr">
        <is>
          <t>Site Management</t>
        </is>
      </c>
      <c r="B11" t="inlineStr"/>
      <c r="C11" t="inlineStr"/>
      <c r="D11" t="inlineStr"/>
      <c r="E11" t="inlineStr">
        <is>
          <t>Sediment control and silt fencing</t>
        </is>
      </c>
      <c r="F11" t="n">
        <v>44</v>
      </c>
      <c r="G11" t="inlineStr">
        <is>
          <t>m</t>
        </is>
      </c>
      <c r="H11" s="64" t="n">
        <v>45</v>
      </c>
      <c r="I11" s="64" t="n">
        <v>1980</v>
      </c>
      <c r="J11" t="inlineStr">
        <is>
          <t>General</t>
        </is>
      </c>
      <c r="K11" t="inlineStr"/>
    </row>
    <row r="12">
      <c r="A12" t="inlineStr">
        <is>
          <t>Site Management</t>
        </is>
      </c>
      <c r="B12" t="inlineStr"/>
      <c r="C12" t="inlineStr"/>
      <c r="D12" t="inlineStr"/>
      <c r="E12" t="inlineStr">
        <is>
          <t>Site management and supervision</t>
        </is>
      </c>
      <c r="F12" t="n">
        <v>34</v>
      </c>
      <c r="G12" t="inlineStr">
        <is>
          <t>week</t>
        </is>
      </c>
      <c r="H12" s="64" t="n">
        <v>3000</v>
      </c>
      <c r="I12" s="64" t="n">
        <v>102000</v>
      </c>
      <c r="J12" t="inlineStr">
        <is>
          <t>General</t>
        </is>
      </c>
      <c r="K12" t="inlineStr"/>
    </row>
    <row r="13">
      <c r="A13" t="inlineStr">
        <is>
          <t>Site Management</t>
        </is>
      </c>
      <c r="B13" t="inlineStr"/>
      <c r="C13" t="inlineStr"/>
      <c r="D13" t="inlineStr"/>
      <c r="E13" t="inlineStr">
        <is>
          <t>Waste management and skip bins per week</t>
        </is>
      </c>
      <c r="F13" t="n">
        <v>34</v>
      </c>
      <c r="G13" t="inlineStr">
        <is>
          <t>week</t>
        </is>
      </c>
      <c r="H13" s="64" t="n">
        <v>750</v>
      </c>
      <c r="I13" s="64" t="n">
        <v>25500</v>
      </c>
      <c r="J13" t="inlineStr">
        <is>
          <t>General</t>
        </is>
      </c>
      <c r="K13" t="inlineStr"/>
    </row>
    <row r="14">
      <c r="A14" t="inlineStr">
        <is>
          <t>Preliminaries</t>
        </is>
      </c>
      <c r="B14" t="inlineStr"/>
      <c r="C14" t="inlineStr"/>
      <c r="D14" t="inlineStr"/>
      <c r="E14" t="inlineStr">
        <is>
          <t>Council DA, CC and certifier fees</t>
        </is>
      </c>
      <c r="F14" t="n">
        <v>1</v>
      </c>
      <c r="G14" t="inlineStr">
        <is>
          <t>lump</t>
        </is>
      </c>
      <c r="H14" s="64" t="n">
        <v>5000</v>
      </c>
      <c r="I14" s="64" t="n">
        <v>5000</v>
      </c>
      <c r="J14" t="inlineStr">
        <is>
          <t>General</t>
        </is>
      </c>
      <c r="K14" t="inlineStr"/>
    </row>
    <row r="15">
      <c r="A15" t="inlineStr">
        <is>
          <t>Preliminaries</t>
        </is>
      </c>
      <c r="B15" t="inlineStr"/>
      <c r="C15" t="inlineStr"/>
      <c r="D15" t="inlineStr"/>
      <c r="E15" t="inlineStr">
        <is>
          <t>Surveying and peg out / set out</t>
        </is>
      </c>
      <c r="F15" t="n">
        <v>1</v>
      </c>
      <c r="G15" t="inlineStr">
        <is>
          <t>lump</t>
        </is>
      </c>
      <c r="H15" s="64" t="n">
        <v>2500</v>
      </c>
      <c r="I15" s="64" t="n">
        <v>2500</v>
      </c>
      <c r="J15" t="inlineStr">
        <is>
          <t>General</t>
        </is>
      </c>
      <c r="K15" t="inlineStr"/>
    </row>
    <row r="16">
      <c r="A16" t="inlineStr">
        <is>
          <t>Preliminaries</t>
        </is>
      </c>
      <c r="B16" t="inlineStr"/>
      <c r="C16" t="inlineStr"/>
      <c r="D16" t="inlineStr"/>
      <c r="E16" t="inlineStr">
        <is>
          <t>Temporary power connection and supply — lump sum</t>
        </is>
      </c>
      <c r="F16" t="n">
        <v>1</v>
      </c>
      <c r="G16" t="inlineStr">
        <is>
          <t>item</t>
        </is>
      </c>
      <c r="H16" s="64" t="n">
        <v>8000</v>
      </c>
      <c r="I16" s="64" t="n">
        <v>8000</v>
      </c>
      <c r="J16" t="inlineStr">
        <is>
          <t>General</t>
        </is>
      </c>
      <c r="K16" t="inlineStr"/>
    </row>
    <row r="17">
      <c r="A17" t="inlineStr">
        <is>
          <t>Preliminaries</t>
        </is>
      </c>
      <c r="B17" t="inlineStr"/>
      <c r="C17" t="inlineStr"/>
      <c r="D17" t="inlineStr"/>
      <c r="E17" t="inlineStr">
        <is>
          <t>Portable toilet hire per week</t>
        </is>
      </c>
      <c r="F17" t="n">
        <v>34</v>
      </c>
      <c r="G17" t="inlineStr">
        <is>
          <t>week</t>
        </is>
      </c>
      <c r="H17" s="64" t="n">
        <v>200</v>
      </c>
      <c r="I17" s="64" t="n">
        <v>6800</v>
      </c>
      <c r="J17" t="inlineStr">
        <is>
          <t>General</t>
        </is>
      </c>
      <c r="K17" t="inlineStr"/>
    </row>
    <row r="18">
      <c r="A18" t="inlineStr">
        <is>
          <t>Preliminaries</t>
        </is>
      </c>
      <c r="B18" t="inlineStr"/>
      <c r="C18" t="inlineStr"/>
      <c r="D18" t="inlineStr"/>
      <c r="E18" t="inlineStr">
        <is>
          <t>Builder clean and handover</t>
        </is>
      </c>
      <c r="F18" t="n">
        <v>1</v>
      </c>
      <c r="G18" t="inlineStr">
        <is>
          <t>lump</t>
        </is>
      </c>
      <c r="H18" s="64" t="n">
        <v>3500</v>
      </c>
      <c r="I18" s="64" t="n">
        <v>3500</v>
      </c>
      <c r="J18" t="inlineStr">
        <is>
          <t>General</t>
        </is>
      </c>
      <c r="K18" t="inlineStr"/>
    </row>
    <row r="19">
      <c r="A19" t="inlineStr">
        <is>
          <t>Preliminaries</t>
        </is>
      </c>
      <c r="B19" t="inlineStr"/>
      <c r="C19" t="inlineStr"/>
      <c r="D19" t="inlineStr"/>
      <c r="E19" t="inlineStr">
        <is>
          <t>Clothesline supply and install</t>
        </is>
      </c>
      <c r="F19" t="n">
        <v>2</v>
      </c>
      <c r="G19" t="inlineStr">
        <is>
          <t>No.</t>
        </is>
      </c>
      <c r="H19" s="64" t="n">
        <v>400</v>
      </c>
      <c r="I19" s="64" t="n">
        <v>800</v>
      </c>
      <c r="J19" t="inlineStr">
        <is>
          <t>General</t>
        </is>
      </c>
      <c r="K19" t="inlineStr"/>
    </row>
    <row r="20">
      <c r="A20" t="inlineStr">
        <is>
          <t>Preliminaries</t>
        </is>
      </c>
      <c r="B20" t="inlineStr"/>
      <c r="C20" t="inlineStr"/>
      <c r="D20" t="inlineStr"/>
      <c r="E20" t="inlineStr">
        <is>
          <t>Letterbox supply and install</t>
        </is>
      </c>
      <c r="F20" t="n">
        <v>2</v>
      </c>
      <c r="G20" t="inlineStr">
        <is>
          <t>No.</t>
        </is>
      </c>
      <c r="H20" s="64" t="n">
        <v>350</v>
      </c>
      <c r="I20" s="64" t="n">
        <v>700</v>
      </c>
      <c r="J20" t="inlineStr">
        <is>
          <t>General</t>
        </is>
      </c>
      <c r="K20" t="inlineStr"/>
    </row>
    <row r="21">
      <c r="A21" t="inlineStr">
        <is>
          <t>Preliminaries</t>
        </is>
      </c>
      <c r="B21" t="inlineStr"/>
      <c r="C21" t="inlineStr"/>
      <c r="D21" t="inlineStr"/>
      <c r="E21" t="inlineStr">
        <is>
          <t>Temporary site fencing</t>
        </is>
      </c>
      <c r="F21" t="n">
        <v>60</v>
      </c>
      <c r="G21" t="inlineStr">
        <is>
          <t>m</t>
        </is>
      </c>
      <c r="H21" s="64" t="n">
        <v>25</v>
      </c>
      <c r="I21" s="64" t="n">
        <v>1500</v>
      </c>
      <c r="J21" t="inlineStr">
        <is>
          <t>General</t>
        </is>
      </c>
      <c r="K21" t="inlineStr"/>
    </row>
    <row r="22">
      <c r="A22" t="inlineStr">
        <is>
          <t>Preliminaries</t>
        </is>
      </c>
      <c r="B22" t="inlineStr"/>
      <c r="C22" t="inlineStr"/>
      <c r="D22" t="inlineStr"/>
      <c r="E22" t="inlineStr">
        <is>
          <t>Traffic management and site safety</t>
        </is>
      </c>
      <c r="F22" t="n">
        <v>1</v>
      </c>
      <c r="G22" t="inlineStr">
        <is>
          <t>lump</t>
        </is>
      </c>
      <c r="H22" s="64" t="n">
        <v>2500</v>
      </c>
      <c r="I22" s="64" t="n">
        <v>2500</v>
      </c>
      <c r="J22" t="inlineStr">
        <is>
          <t>General</t>
        </is>
      </c>
      <c r="K22" t="inlineStr"/>
    </row>
    <row r="23">
      <c r="A23" t="inlineStr">
        <is>
          <t>Preliminaries</t>
        </is>
      </c>
      <c r="B23" t="inlineStr"/>
      <c r="C23" t="inlineStr"/>
      <c r="D23" t="inlineStr"/>
      <c r="E23" t="inlineStr">
        <is>
          <t>Demolition material removal, cartage and disposal to licensed waste facility</t>
        </is>
      </c>
      <c r="F23" t="n">
        <v>1</v>
      </c>
      <c r="G23" t="inlineStr">
        <is>
          <t>lump</t>
        </is>
      </c>
      <c r="H23" s="64" t="n">
        <v>6000</v>
      </c>
      <c r="I23" s="64" t="n">
        <v>6000</v>
      </c>
      <c r="J23" t="inlineStr">
        <is>
          <t>Site</t>
        </is>
      </c>
      <c r="K23" t="inlineStr"/>
    </row>
    <row r="24">
      <c r="A24" t="inlineStr">
        <is>
          <t>Preliminaries</t>
        </is>
      </c>
      <c r="B24" t="inlineStr"/>
      <c r="C24" t="inlineStr"/>
      <c r="D24" t="inlineStr"/>
      <c r="E24" t="inlineStr">
        <is>
          <t>NSW Long Service Levy on contract value — 0.25% (Building &amp; Construction Industry LSL Act 1986, rate effective 1 January 2023 per NSW Long Service Corporation)</t>
        </is>
      </c>
      <c r="F24" t="n">
        <v>1</v>
      </c>
      <c r="G24" t="inlineStr">
        <is>
          <t>lump</t>
        </is>
      </c>
      <c r="H24" s="64" t="n">
        <v>2983</v>
      </c>
      <c r="I24" s="64" t="n">
        <v>2983</v>
      </c>
      <c r="J24" t="inlineStr">
        <is>
          <t>Site</t>
        </is>
      </c>
      <c r="K24" t="inlineStr"/>
    </row>
    <row r="25">
      <c r="A25" t="inlineStr">
        <is>
          <t>Framing</t>
        </is>
      </c>
      <c r="B25" t="inlineStr"/>
      <c r="C25" t="inlineStr"/>
      <c r="D25" t="inlineStr"/>
      <c r="E25" t="inlineStr">
        <is>
          <t>Fire rated plasterboard system to party walls</t>
        </is>
      </c>
      <c r="F25" t="n">
        <v>60</v>
      </c>
      <c r="G25" t="inlineStr">
        <is>
          <t>m2</t>
        </is>
      </c>
      <c r="H25" s="64" t="n">
        <v>150</v>
      </c>
      <c r="I25" s="64" t="n">
        <v>9000</v>
      </c>
      <c r="J25" t="inlineStr">
        <is>
          <t>General</t>
        </is>
      </c>
      <c r="K25" t="inlineStr"/>
    </row>
    <row r="26">
      <c r="A26" t="inlineStr">
        <is>
          <t>Framing</t>
        </is>
      </c>
      <c r="B26" t="inlineStr"/>
      <c r="C26" t="inlineStr"/>
      <c r="D26" t="inlineStr"/>
      <c r="E26" t="inlineStr">
        <is>
          <t>PLY/OSB structural bracing to walls</t>
        </is>
      </c>
      <c r="F26" t="n">
        <v>56</v>
      </c>
      <c r="G26" t="inlineStr">
        <is>
          <t>m2</t>
        </is>
      </c>
      <c r="H26" s="64" t="n">
        <v>30</v>
      </c>
      <c r="I26" s="64" t="n">
        <v>1680</v>
      </c>
      <c r="J26" t="inlineStr">
        <is>
          <t>General</t>
        </is>
      </c>
      <c r="K26" t="inlineStr"/>
    </row>
    <row r="27">
      <c r="A27" t="inlineStr">
        <is>
          <t>Framing</t>
        </is>
      </c>
      <c r="B27" t="inlineStr"/>
      <c r="C27" t="inlineStr"/>
      <c r="D27" t="inlineStr"/>
      <c r="E27" t="inlineStr">
        <is>
          <t>Measured roof framing package</t>
        </is>
      </c>
      <c r="F27" t="n">
        <v>162</v>
      </c>
      <c r="G27" t="inlineStr">
        <is>
          <t>m2</t>
        </is>
      </c>
      <c r="H27" s="64" t="n">
        <v>110</v>
      </c>
      <c r="I27" s="64" t="n">
        <v>17820</v>
      </c>
      <c r="J27" t="inlineStr">
        <is>
          <t>Roof</t>
        </is>
      </c>
      <c r="K27" t="inlineStr"/>
    </row>
    <row r="28">
      <c r="A28" t="inlineStr">
        <is>
          <t>Framing</t>
        </is>
      </c>
      <c r="B28" t="inlineStr"/>
      <c r="C28" t="inlineStr"/>
      <c r="D28" t="inlineStr"/>
      <c r="E28" t="inlineStr">
        <is>
          <t>Measured suspended timber subfloor framing</t>
        </is>
      </c>
      <c r="F28" t="n">
        <v>135</v>
      </c>
      <c r="G28" t="inlineStr">
        <is>
          <t>m2</t>
        </is>
      </c>
      <c r="H28" s="64" t="n">
        <v>220</v>
      </c>
      <c r="I28" s="64" t="n">
        <v>29700</v>
      </c>
      <c r="J28" t="inlineStr">
        <is>
          <t>First Floor</t>
        </is>
      </c>
      <c r="K28" t="inlineStr"/>
    </row>
    <row r="29">
      <c r="A29" t="inlineStr">
        <is>
          <t>Framing</t>
        </is>
      </c>
      <c r="B29" t="inlineStr"/>
      <c r="C29" t="inlineStr"/>
      <c r="D29" t="inlineStr"/>
      <c r="E29" t="inlineStr">
        <is>
          <t>Timber wall framing install</t>
        </is>
      </c>
      <c r="F29" t="n">
        <v>280</v>
      </c>
      <c r="G29" t="inlineStr">
        <is>
          <t>m2</t>
        </is>
      </c>
      <c r="H29" s="64" t="n">
        <v>45</v>
      </c>
      <c r="I29" s="64" t="n">
        <v>12600</v>
      </c>
      <c r="J29" t="inlineStr">
        <is>
          <t>General</t>
        </is>
      </c>
      <c r="K29" t="inlineStr"/>
    </row>
    <row r="30">
      <c r="A30" t="inlineStr">
        <is>
          <t>Framing</t>
        </is>
      </c>
      <c r="B30" t="inlineStr"/>
      <c r="C30" t="inlineStr"/>
      <c r="D30" t="inlineStr"/>
      <c r="E30" t="inlineStr">
        <is>
          <t>Timber wall framing supply</t>
        </is>
      </c>
      <c r="F30" t="n">
        <v>280</v>
      </c>
      <c r="G30" t="inlineStr">
        <is>
          <t>m2</t>
        </is>
      </c>
      <c r="H30" s="64" t="n">
        <v>70</v>
      </c>
      <c r="I30" s="64" t="n">
        <v>19600</v>
      </c>
      <c r="J30" t="inlineStr">
        <is>
          <t>General</t>
        </is>
      </c>
      <c r="K30" t="inlineStr"/>
    </row>
    <row r="31">
      <c r="A31" t="inlineStr">
        <is>
          <t>Masonry</t>
        </is>
      </c>
      <c r="B31" t="inlineStr"/>
      <c r="C31" t="inlineStr"/>
      <c r="D31" t="inlineStr"/>
      <c r="E31" t="inlineStr">
        <is>
          <t>Installation of common bricks</t>
        </is>
      </c>
      <c r="F31" t="n">
        <v>15600</v>
      </c>
      <c r="G31" t="inlineStr">
        <is>
          <t>No.</t>
        </is>
      </c>
      <c r="H31" s="64" t="n">
        <v>1.8</v>
      </c>
      <c r="I31" s="64" t="n">
        <v>28080</v>
      </c>
      <c r="J31" t="inlineStr">
        <is>
          <t>General</t>
        </is>
      </c>
      <c r="K31" t="inlineStr"/>
    </row>
    <row r="32">
      <c r="A32" t="inlineStr">
        <is>
          <t>Masonry</t>
        </is>
      </c>
      <c r="B32" t="inlineStr"/>
      <c r="C32" t="inlineStr"/>
      <c r="D32" t="inlineStr"/>
      <c r="E32" t="inlineStr">
        <is>
          <t>Installation of common bricks</t>
        </is>
      </c>
      <c r="F32" t="n">
        <v>3000</v>
      </c>
      <c r="G32" t="inlineStr">
        <is>
          <t>No.</t>
        </is>
      </c>
      <c r="H32" s="64" t="n">
        <v>1.8</v>
      </c>
      <c r="I32" s="64" t="n">
        <v>5400</v>
      </c>
      <c r="J32" t="inlineStr">
        <is>
          <t>General</t>
        </is>
      </c>
      <c r="K32" t="inlineStr"/>
    </row>
    <row r="33">
      <c r="A33" t="inlineStr">
        <is>
          <t>Masonry</t>
        </is>
      </c>
      <c r="B33" t="inlineStr"/>
      <c r="C33" t="inlineStr"/>
      <c r="D33" t="inlineStr"/>
      <c r="E33" t="inlineStr">
        <is>
          <t>Supply of common bricks</t>
        </is>
      </c>
      <c r="F33" t="n">
        <v>15600</v>
      </c>
      <c r="G33" t="inlineStr">
        <is>
          <t>No.</t>
        </is>
      </c>
      <c r="H33" s="64" t="n">
        <v>1.15</v>
      </c>
      <c r="I33" s="64" t="n">
        <v>17940</v>
      </c>
      <c r="J33" t="inlineStr">
        <is>
          <t>General</t>
        </is>
      </c>
      <c r="K33" t="inlineStr"/>
    </row>
    <row r="34">
      <c r="A34" t="inlineStr">
        <is>
          <t>Masonry</t>
        </is>
      </c>
      <c r="B34" t="inlineStr"/>
      <c r="C34" t="inlineStr"/>
      <c r="D34" t="inlineStr"/>
      <c r="E34" t="inlineStr">
        <is>
          <t>Supply of common bricks</t>
        </is>
      </c>
      <c r="F34" t="n">
        <v>3000</v>
      </c>
      <c r="G34" t="inlineStr">
        <is>
          <t>No.</t>
        </is>
      </c>
      <c r="H34" s="64" t="n">
        <v>1.15</v>
      </c>
      <c r="I34" s="64" t="n">
        <v>3450</v>
      </c>
      <c r="J34" t="inlineStr">
        <is>
          <t>General</t>
        </is>
      </c>
      <c r="K34" t="inlineStr"/>
    </row>
    <row r="35">
      <c r="A35" t="inlineStr">
        <is>
          <t>Masonry</t>
        </is>
      </c>
      <c r="B35" t="inlineStr"/>
      <c r="C35" t="inlineStr"/>
      <c r="D35" t="inlineStr"/>
      <c r="E35" t="inlineStr">
        <is>
          <t>DPC (Damp proof course) to base of masonry</t>
        </is>
      </c>
      <c r="F35" t="n">
        <v>18</v>
      </c>
      <c r="G35" t="inlineStr">
        <is>
          <t>m</t>
        </is>
      </c>
      <c r="H35" s="64" t="n">
        <v>10</v>
      </c>
      <c r="I35" s="64" t="n">
        <v>180</v>
      </c>
      <c r="J35" t="inlineStr">
        <is>
          <t>General</t>
        </is>
      </c>
      <c r="K35" t="inlineStr"/>
    </row>
    <row r="36">
      <c r="A36" t="inlineStr">
        <is>
          <t>Masonry</t>
        </is>
      </c>
      <c r="B36" t="inlineStr"/>
      <c r="C36" t="inlineStr"/>
      <c r="D36" t="inlineStr"/>
      <c r="E36" t="inlineStr">
        <is>
          <t>DPC (Damp proof course) to base of masonry</t>
        </is>
      </c>
      <c r="F36" t="n">
        <v>11</v>
      </c>
      <c r="G36" t="inlineStr">
        <is>
          <t>m</t>
        </is>
      </c>
      <c r="H36" s="64" t="n">
        <v>10</v>
      </c>
      <c r="I36" s="64" t="n">
        <v>110</v>
      </c>
      <c r="J36" t="inlineStr">
        <is>
          <t>General</t>
        </is>
      </c>
      <c r="K36" t="inlineStr"/>
    </row>
    <row r="37">
      <c r="A37" t="inlineStr">
        <is>
          <t>Masonry</t>
        </is>
      </c>
      <c r="B37" t="inlineStr"/>
      <c r="C37" t="inlineStr"/>
      <c r="D37" t="inlineStr"/>
      <c r="E37" t="inlineStr">
        <is>
          <t>Masonry sundries (mortar, cleanup, wastage)</t>
        </is>
      </c>
      <c r="F37" t="n">
        <v>310</v>
      </c>
      <c r="G37" t="inlineStr">
        <is>
          <t>m2</t>
        </is>
      </c>
      <c r="H37" s="64" t="n">
        <v>5</v>
      </c>
      <c r="I37" s="64" t="n">
        <v>1550</v>
      </c>
      <c r="J37" t="inlineStr">
        <is>
          <t>General</t>
        </is>
      </c>
      <c r="K37" t="inlineStr"/>
    </row>
    <row r="38">
      <c r="A38" t="inlineStr">
        <is>
          <t>Plumbing &amp; Drainage</t>
        </is>
      </c>
      <c r="B38" t="inlineStr"/>
      <c r="C38" t="inlineStr"/>
      <c r="D38" t="inlineStr"/>
      <c r="E38" t="inlineStr">
        <is>
          <t>Basin supply + install</t>
        </is>
      </c>
      <c r="F38" t="n">
        <v>6</v>
      </c>
      <c r="G38" t="inlineStr">
        <is>
          <t>No.</t>
        </is>
      </c>
      <c r="H38" s="64" t="n">
        <v>650</v>
      </c>
      <c r="I38" s="64" t="n">
        <v>3900</v>
      </c>
      <c r="J38" t="inlineStr">
        <is>
          <t>General</t>
        </is>
      </c>
      <c r="K38" t="inlineStr"/>
    </row>
    <row r="39">
      <c r="A39" t="inlineStr">
        <is>
          <t>Plumbing &amp; Drainage</t>
        </is>
      </c>
      <c r="B39" t="inlineStr"/>
      <c r="C39" t="inlineStr"/>
      <c r="D39" t="inlineStr"/>
      <c r="E39" t="inlineStr">
        <is>
          <t>Bath supply + install</t>
        </is>
      </c>
      <c r="F39" t="n">
        <v>2</v>
      </c>
      <c r="G39" t="inlineStr">
        <is>
          <t>No.</t>
        </is>
      </c>
      <c r="H39" s="64" t="n">
        <v>1800</v>
      </c>
      <c r="I39" s="64" t="n">
        <v>3600</v>
      </c>
      <c r="J39" t="inlineStr">
        <is>
          <t>General</t>
        </is>
      </c>
      <c r="K39" t="inlineStr"/>
    </row>
    <row r="40">
      <c r="A40" t="inlineStr">
        <is>
          <t>Plumbing &amp; Drainage</t>
        </is>
      </c>
      <c r="B40" t="inlineStr"/>
      <c r="C40" t="inlineStr"/>
      <c r="D40" t="inlineStr"/>
      <c r="E40" t="inlineStr">
        <is>
          <t>Floor waste grate</t>
        </is>
      </c>
      <c r="F40" t="n">
        <v>8</v>
      </c>
      <c r="G40" t="inlineStr">
        <is>
          <t>No.</t>
        </is>
      </c>
      <c r="H40" s="64" t="n">
        <v>180</v>
      </c>
      <c r="I40" s="64" t="n">
        <v>1440</v>
      </c>
      <c r="J40" t="inlineStr">
        <is>
          <t>General</t>
        </is>
      </c>
      <c r="K40" t="inlineStr"/>
    </row>
    <row r="41">
      <c r="A41" t="inlineStr">
        <is>
          <t>Plumbing &amp; Drainage</t>
        </is>
      </c>
      <c r="B41" t="inlineStr"/>
      <c r="C41" t="inlineStr"/>
      <c r="D41" t="inlineStr"/>
      <c r="E41" t="inlineStr">
        <is>
          <t>Gas service connection</t>
        </is>
      </c>
      <c r="F41" t="n">
        <v>2</v>
      </c>
      <c r="G41" t="inlineStr">
        <is>
          <t>No.</t>
        </is>
      </c>
      <c r="H41" s="64" t="n">
        <v>1500</v>
      </c>
      <c r="I41" s="64" t="n">
        <v>3000</v>
      </c>
      <c r="J41" t="inlineStr">
        <is>
          <t>General</t>
        </is>
      </c>
      <c r="K41" t="inlineStr"/>
    </row>
    <row r="42">
      <c r="A42" t="inlineStr">
        <is>
          <t>Plumbing &amp; Drainage</t>
        </is>
      </c>
      <c r="B42" t="inlineStr"/>
      <c r="C42" t="inlineStr"/>
      <c r="D42" t="inlineStr"/>
      <c r="E42" t="inlineStr">
        <is>
          <t>Hose tap / external tap</t>
        </is>
      </c>
      <c r="F42" t="n">
        <v>4</v>
      </c>
      <c r="G42" t="inlineStr">
        <is>
          <t>No.</t>
        </is>
      </c>
      <c r="H42" s="64" t="n">
        <v>250</v>
      </c>
      <c r="I42" s="64" t="n">
        <v>1000</v>
      </c>
      <c r="J42" t="inlineStr">
        <is>
          <t>General</t>
        </is>
      </c>
      <c r="K42" t="inlineStr"/>
    </row>
    <row r="43">
      <c r="A43" t="inlineStr">
        <is>
          <t>Plumbing &amp; Drainage</t>
        </is>
      </c>
      <c r="B43" t="inlineStr"/>
      <c r="C43" t="inlineStr"/>
      <c r="D43" t="inlineStr"/>
      <c r="E43" t="inlineStr">
        <is>
          <t>Gas-instantaneous hot water system, 3-star performance per dwelling (BASIX-SAMPLE-A/SAMPLE-B energy commitment)</t>
        </is>
      </c>
      <c r="F43" t="n">
        <v>2</v>
      </c>
      <c r="G43" t="inlineStr">
        <is>
          <t>No.</t>
        </is>
      </c>
      <c r="H43" s="64" t="n">
        <v>3500</v>
      </c>
      <c r="I43" s="64" t="n">
        <v>7000</v>
      </c>
      <c r="J43" t="inlineStr">
        <is>
          <t>General</t>
        </is>
      </c>
      <c r="K43" t="inlineStr"/>
    </row>
    <row r="44">
      <c r="A44" t="inlineStr">
        <is>
          <t>Plumbing &amp; Drainage</t>
        </is>
      </c>
      <c r="B44" t="inlineStr"/>
      <c r="C44" t="inlineStr"/>
      <c r="D44" t="inlineStr"/>
      <c r="E44" t="inlineStr">
        <is>
          <t>Kitchen sink supply + install</t>
        </is>
      </c>
      <c r="F44" t="n">
        <v>2</v>
      </c>
      <c r="G44" t="inlineStr">
        <is>
          <t>No.</t>
        </is>
      </c>
      <c r="H44" s="64" t="n">
        <v>550</v>
      </c>
      <c r="I44" s="64" t="n">
        <v>1100</v>
      </c>
      <c r="J44" t="inlineStr">
        <is>
          <t>General</t>
        </is>
      </c>
      <c r="K44" t="inlineStr"/>
    </row>
    <row r="45">
      <c r="A45" t="inlineStr">
        <is>
          <t>Plumbing &amp; Drainage</t>
        </is>
      </c>
      <c r="B45" t="inlineStr"/>
      <c r="C45" t="inlineStr"/>
      <c r="D45" t="inlineStr"/>
      <c r="E45" t="inlineStr">
        <is>
          <t>Laundry tub supply + install</t>
        </is>
      </c>
      <c r="F45" t="n">
        <v>2</v>
      </c>
      <c r="G45" t="inlineStr">
        <is>
          <t>No.</t>
        </is>
      </c>
      <c r="H45" s="64" t="n">
        <v>450</v>
      </c>
      <c r="I45" s="64" t="n">
        <v>900</v>
      </c>
      <c r="J45" t="inlineStr">
        <is>
          <t>General</t>
        </is>
      </c>
      <c r="K45" t="inlineStr"/>
    </row>
    <row r="46">
      <c r="A46" t="inlineStr">
        <is>
          <t>Plumbing &amp; Drainage</t>
        </is>
      </c>
      <c r="B46" t="inlineStr"/>
      <c r="C46" t="inlineStr"/>
      <c r="D46" t="inlineStr"/>
      <c r="E46" t="inlineStr">
        <is>
          <t>Water mains connection</t>
        </is>
      </c>
      <c r="F46" t="n">
        <v>1</v>
      </c>
      <c r="G46" t="inlineStr">
        <is>
          <t>No.</t>
        </is>
      </c>
      <c r="H46" s="64" t="n">
        <v>2500</v>
      </c>
      <c r="I46" s="64" t="n">
        <v>2500</v>
      </c>
      <c r="J46" t="inlineStr">
        <is>
          <t>General</t>
        </is>
      </c>
      <c r="K46" t="inlineStr"/>
    </row>
    <row r="47">
      <c r="A47" t="inlineStr">
        <is>
          <t>Plumbing &amp; Drainage</t>
        </is>
      </c>
      <c r="B47" t="inlineStr"/>
      <c r="C47" t="inlineStr"/>
      <c r="D47" t="inlineStr"/>
      <c r="E47" t="inlineStr">
        <is>
          <t>Sydney Water sub-meter and second water service connection (Lot 2)</t>
        </is>
      </c>
      <c r="F47" t="n">
        <v>1</v>
      </c>
      <c r="G47" t="inlineStr">
        <is>
          <t>No.</t>
        </is>
      </c>
      <c r="H47" s="64" t="n">
        <v>1500</v>
      </c>
      <c r="I47" s="64" t="n">
        <v>1500</v>
      </c>
      <c r="J47" t="inlineStr">
        <is>
          <t>General</t>
        </is>
      </c>
      <c r="K47" t="inlineStr"/>
    </row>
    <row r="48">
      <c r="A48" t="inlineStr">
        <is>
          <t>Plumbing &amp; Drainage</t>
        </is>
      </c>
      <c r="B48" t="inlineStr"/>
      <c r="C48" t="inlineStr"/>
      <c r="D48" t="inlineStr"/>
      <c r="E48" t="inlineStr">
        <is>
          <t>Hot and cold water rough-in to fixtures</t>
        </is>
      </c>
      <c r="F48" t="n">
        <v>10</v>
      </c>
      <c r="G48" t="inlineStr">
        <is>
          <t>No.</t>
        </is>
      </c>
      <c r="H48" s="64" t="n">
        <v>850</v>
      </c>
      <c r="I48" s="64" t="n">
        <v>8500</v>
      </c>
      <c r="J48" t="inlineStr">
        <is>
          <t>General</t>
        </is>
      </c>
      <c r="K48" t="inlineStr"/>
    </row>
    <row r="49">
      <c r="A49" t="inlineStr">
        <is>
          <t>Plumbing &amp; Drainage</t>
        </is>
      </c>
      <c r="B49" t="inlineStr"/>
      <c r="C49" t="inlineStr"/>
      <c r="D49" t="inlineStr"/>
      <c r="E49" t="inlineStr">
        <is>
          <t>Shower supply + install</t>
        </is>
      </c>
      <c r="F49" t="n">
        <v>5</v>
      </c>
      <c r="G49" t="inlineStr">
        <is>
          <t>No.</t>
        </is>
      </c>
      <c r="H49" s="64" t="n">
        <v>1200</v>
      </c>
      <c r="I49" s="64" t="n">
        <v>6000</v>
      </c>
      <c r="J49" t="inlineStr">
        <is>
          <t>General</t>
        </is>
      </c>
      <c r="K49" t="inlineStr"/>
    </row>
    <row r="50">
      <c r="A50" t="inlineStr">
        <is>
          <t>Plumbing &amp; Drainage</t>
        </is>
      </c>
      <c r="B50" t="inlineStr"/>
      <c r="C50" t="inlineStr"/>
      <c r="D50" t="inlineStr"/>
      <c r="E50" t="inlineStr">
        <is>
          <t>Waste points and drainage connection to fixtures</t>
        </is>
      </c>
      <c r="F50" t="n">
        <v>22</v>
      </c>
      <c r="G50" t="inlineStr">
        <is>
          <t>No.</t>
        </is>
      </c>
      <c r="H50" s="64" t="n">
        <v>450</v>
      </c>
      <c r="I50" s="64" t="n">
        <v>9900</v>
      </c>
      <c r="J50" t="inlineStr">
        <is>
          <t>General</t>
        </is>
      </c>
      <c r="K50" t="inlineStr"/>
    </row>
    <row r="51">
      <c r="A51" t="inlineStr">
        <is>
          <t>Plumbing &amp; Drainage</t>
        </is>
      </c>
      <c r="B51" t="inlineStr"/>
      <c r="C51" t="inlineStr"/>
      <c r="D51" t="inlineStr"/>
      <c r="E51" t="inlineStr">
        <is>
          <t>WC/toilet supply + install</t>
        </is>
      </c>
      <c r="F51" t="n">
        <v>6</v>
      </c>
      <c r="G51" t="inlineStr">
        <is>
          <t>No.</t>
        </is>
      </c>
      <c r="H51" s="64" t="n">
        <v>950</v>
      </c>
      <c r="I51" s="64" t="n">
        <v>5700</v>
      </c>
      <c r="J51" t="inlineStr">
        <is>
          <t>General</t>
        </is>
      </c>
      <c r="K51" t="inlineStr"/>
    </row>
    <row r="52">
      <c r="A52" t="inlineStr">
        <is>
          <t>Stormwater Drainage</t>
        </is>
      </c>
      <c r="B52" t="inlineStr"/>
      <c r="C52" t="inlineStr"/>
      <c r="D52" t="inlineStr"/>
      <c r="E52" t="inlineStr">
        <is>
          <t>PVC stormwater pipe</t>
        </is>
      </c>
      <c r="F52" t="n">
        <v>47</v>
      </c>
      <c r="G52" t="inlineStr">
        <is>
          <t>m</t>
        </is>
      </c>
      <c r="H52" s="64" t="n">
        <v>45</v>
      </c>
      <c r="I52" s="64" t="n">
        <v>2115</v>
      </c>
      <c r="J52" t="inlineStr">
        <is>
          <t>General</t>
        </is>
      </c>
      <c r="K52" t="inlineStr"/>
    </row>
    <row r="53">
      <c r="A53" t="inlineStr">
        <is>
          <t>Stormwater Drainage</t>
        </is>
      </c>
      <c r="B53" t="inlineStr"/>
      <c r="C53" t="inlineStr"/>
      <c r="D53" t="inlineStr"/>
      <c r="E53" t="inlineStr">
        <is>
          <t>Stormwater pit</t>
        </is>
      </c>
      <c r="F53" t="n">
        <v>5</v>
      </c>
      <c r="G53" t="inlineStr">
        <is>
          <t>No.</t>
        </is>
      </c>
      <c r="H53" s="64" t="n">
        <v>850</v>
      </c>
      <c r="I53" s="64" t="n">
        <v>4250</v>
      </c>
      <c r="J53" t="inlineStr">
        <is>
          <t>General</t>
        </is>
      </c>
      <c r="K53" t="inlineStr"/>
    </row>
    <row r="54">
      <c r="A54" t="inlineStr">
        <is>
          <t>Stormwater Drainage</t>
        </is>
      </c>
      <c r="B54" t="inlineStr"/>
      <c r="C54" t="inlineStr"/>
      <c r="D54" t="inlineStr"/>
      <c r="E54" t="inlineStr">
        <is>
          <t>Sewer connection and boundary trap</t>
        </is>
      </c>
      <c r="F54" t="n">
        <v>2</v>
      </c>
      <c r="G54" t="inlineStr">
        <is>
          <t>No.</t>
        </is>
      </c>
      <c r="H54" s="64" t="n">
        <v>3500</v>
      </c>
      <c r="I54" s="64" t="n">
        <v>7000</v>
      </c>
      <c r="J54" t="inlineStr">
        <is>
          <t>General</t>
        </is>
      </c>
      <c r="K54" t="inlineStr"/>
    </row>
    <row r="55">
      <c r="A55" t="inlineStr">
        <is>
          <t>Stormwater Drainage</t>
        </is>
      </c>
      <c r="B55" t="inlineStr"/>
      <c r="C55" t="inlineStr"/>
      <c r="D55" t="inlineStr"/>
      <c r="E55" t="inlineStr">
        <is>
          <t>Rainwater tank 1,500 L per dwelling + first-flush + pump (BASIX-SAMPLE-A/SAMPLE-B water commitment)</t>
        </is>
      </c>
      <c r="F55" t="n">
        <v>2</v>
      </c>
      <c r="G55" t="inlineStr">
        <is>
          <t>No.</t>
        </is>
      </c>
      <c r="H55" s="64" t="n">
        <v>4500</v>
      </c>
      <c r="I55" s="64" t="n">
        <v>9000</v>
      </c>
      <c r="J55" t="inlineStr">
        <is>
          <t>General</t>
        </is>
      </c>
      <c r="K55" t="inlineStr"/>
    </row>
    <row r="56">
      <c r="A56" t="inlineStr">
        <is>
          <t>Electrical Services</t>
        </is>
      </c>
      <c r="B56" t="inlineStr"/>
      <c r="C56" t="inlineStr"/>
      <c r="D56" t="inlineStr"/>
      <c r="E56" t="inlineStr">
        <is>
          <t>Main switchboard with RCBO circuit breakers</t>
        </is>
      </c>
      <c r="F56" t="n">
        <v>2</v>
      </c>
      <c r="G56" t="inlineStr">
        <is>
          <t>No.</t>
        </is>
      </c>
      <c r="H56" s="64" t="n">
        <v>2500</v>
      </c>
      <c r="I56" s="64" t="n">
        <v>5000</v>
      </c>
      <c r="J56" t="inlineStr">
        <is>
          <t>General</t>
        </is>
      </c>
      <c r="K56" t="inlineStr"/>
    </row>
    <row r="57">
      <c r="A57" t="inlineStr">
        <is>
          <t>Electrical Services</t>
        </is>
      </c>
      <c r="B57" t="inlineStr"/>
      <c r="C57" t="inlineStr"/>
      <c r="D57" t="inlineStr"/>
      <c r="E57" t="inlineStr">
        <is>
          <t>Consumer mains connection</t>
        </is>
      </c>
      <c r="F57" t="n">
        <v>2</v>
      </c>
      <c r="G57" t="inlineStr">
        <is>
          <t>No.</t>
        </is>
      </c>
      <c r="H57" s="64" t="n">
        <v>3000</v>
      </c>
      <c r="I57" s="64" t="n">
        <v>6000</v>
      </c>
      <c r="J57" t="inlineStr">
        <is>
          <t>General</t>
        </is>
      </c>
      <c r="K57" t="inlineStr"/>
    </row>
    <row r="58">
      <c r="A58" t="inlineStr">
        <is>
          <t>Electrical Services</t>
        </is>
      </c>
      <c r="B58" t="inlineStr"/>
      <c r="C58" t="inlineStr"/>
      <c r="D58" t="inlineStr"/>
      <c r="E58" t="inlineStr">
        <is>
          <t>NBN/Data enclosure and communication conduit</t>
        </is>
      </c>
      <c r="F58" t="n">
        <v>2</v>
      </c>
      <c r="G58" t="inlineStr">
        <is>
          <t>No.</t>
        </is>
      </c>
      <c r="H58" s="64" t="n">
        <v>1200</v>
      </c>
      <c r="I58" s="64" t="n">
        <v>2400</v>
      </c>
      <c r="J58" t="inlineStr">
        <is>
          <t>General</t>
        </is>
      </c>
      <c r="K58" t="inlineStr"/>
    </row>
    <row r="59">
      <c r="A59" t="inlineStr">
        <is>
          <t>Electrical Services</t>
        </is>
      </c>
      <c r="B59" t="inlineStr"/>
      <c r="C59" t="inlineStr"/>
      <c r="D59" t="inlineStr"/>
      <c r="E59" t="inlineStr">
        <is>
          <t>TV antenna and coaxial wiring</t>
        </is>
      </c>
      <c r="F59" t="n">
        <v>1</v>
      </c>
      <c r="G59" t="inlineStr">
        <is>
          <t>No.</t>
        </is>
      </c>
      <c r="H59" s="64" t="n">
        <v>600</v>
      </c>
      <c r="I59" s="64" t="n">
        <v>600</v>
      </c>
      <c r="J59" t="inlineStr">
        <is>
          <t>General</t>
        </is>
      </c>
      <c r="K59" t="inlineStr"/>
    </row>
    <row r="60">
      <c r="A60" t="inlineStr">
        <is>
          <t>Electrical Services</t>
        </is>
      </c>
      <c r="B60" t="inlineStr"/>
      <c r="C60" t="inlineStr"/>
      <c r="D60" t="inlineStr"/>
      <c r="E60" t="inlineStr">
        <is>
          <t>Recessed downlight supply and install</t>
        </is>
      </c>
      <c r="F60" t="n">
        <v>31</v>
      </c>
      <c r="G60" t="inlineStr">
        <is>
          <t>No.</t>
        </is>
      </c>
      <c r="H60" s="64" t="n">
        <v>95</v>
      </c>
      <c r="I60" s="64" t="n">
        <v>2945</v>
      </c>
      <c r="J60" t="inlineStr">
        <is>
          <t>General</t>
        </is>
      </c>
      <c r="K60" t="inlineStr"/>
    </row>
    <row r="61">
      <c r="A61" t="inlineStr">
        <is>
          <t>Electrical Services</t>
        </is>
      </c>
      <c r="B61" t="inlineStr"/>
      <c r="C61" t="inlineStr"/>
      <c r="D61" t="inlineStr"/>
      <c r="E61" t="inlineStr">
        <is>
          <t>External light fitting (measured)</t>
        </is>
      </c>
      <c r="F61" t="n">
        <v>6</v>
      </c>
      <c r="G61" t="inlineStr">
        <is>
          <t>No.</t>
        </is>
      </c>
      <c r="H61" s="64" t="n">
        <v>120</v>
      </c>
      <c r="I61" s="64" t="n">
        <v>720</v>
      </c>
      <c r="J61" t="inlineStr">
        <is>
          <t>General</t>
        </is>
      </c>
      <c r="K61" t="inlineStr"/>
    </row>
    <row r="62">
      <c r="A62" t="inlineStr">
        <is>
          <t>Electrical Services</t>
        </is>
      </c>
      <c r="B62" t="inlineStr"/>
      <c r="C62" t="inlineStr"/>
      <c r="D62" t="inlineStr"/>
      <c r="E62" t="inlineStr">
        <is>
          <t>General power outlet (measured)</t>
        </is>
      </c>
      <c r="F62" t="n">
        <v>49</v>
      </c>
      <c r="G62" t="inlineStr">
        <is>
          <t>No.</t>
        </is>
      </c>
      <c r="H62" s="64" t="n">
        <v>45</v>
      </c>
      <c r="I62" s="64" t="n">
        <v>2205</v>
      </c>
      <c r="J62" t="inlineStr">
        <is>
          <t>General</t>
        </is>
      </c>
      <c r="K62" t="inlineStr"/>
    </row>
    <row r="63">
      <c r="A63" t="inlineStr">
        <is>
          <t>Electrical Services</t>
        </is>
      </c>
      <c r="B63" t="inlineStr"/>
      <c r="C63" t="inlineStr"/>
      <c r="D63" t="inlineStr"/>
      <c r="E63" t="inlineStr">
        <is>
          <t>Smoke detector (measured)</t>
        </is>
      </c>
      <c r="F63" t="n">
        <v>10</v>
      </c>
      <c r="G63" t="inlineStr">
        <is>
          <t>No.</t>
        </is>
      </c>
      <c r="H63" s="64" t="n">
        <v>150</v>
      </c>
      <c r="I63" s="64" t="n">
        <v>1500</v>
      </c>
      <c r="J63" t="inlineStr">
        <is>
          <t>General</t>
        </is>
      </c>
      <c r="K63" t="inlineStr"/>
    </row>
    <row r="64">
      <c r="A64" t="inlineStr">
        <is>
          <t>Electrical Services</t>
        </is>
      </c>
      <c r="B64" t="inlineStr"/>
      <c r="C64" t="inlineStr"/>
      <c r="D64" t="inlineStr"/>
      <c r="E64" t="inlineStr">
        <is>
          <t>Light switch (measured)</t>
        </is>
      </c>
      <c r="F64" t="n">
        <v>19</v>
      </c>
      <c r="G64" t="inlineStr">
        <is>
          <t>No.</t>
        </is>
      </c>
      <c r="H64" s="64" t="n">
        <v>45</v>
      </c>
      <c r="I64" s="64" t="n">
        <v>855</v>
      </c>
      <c r="J64" t="inlineStr">
        <is>
          <t>General</t>
        </is>
      </c>
      <c r="K64" t="inlineStr"/>
    </row>
    <row r="65">
      <c r="A65" t="inlineStr">
        <is>
          <t>Electrical Services</t>
        </is>
      </c>
      <c r="B65" t="inlineStr"/>
      <c r="C65" t="inlineStr"/>
      <c r="D65" t="inlineStr"/>
      <c r="E65" t="inlineStr">
        <is>
          <t>Audio-entry intercom system per dwelling — door station + handset + cabling</t>
        </is>
      </c>
      <c r="F65" t="n">
        <v>2</v>
      </c>
      <c r="G65" t="inlineStr">
        <is>
          <t>No.</t>
        </is>
      </c>
      <c r="H65" s="64" t="n">
        <v>1000</v>
      </c>
      <c r="I65" s="64" t="n">
        <v>2000</v>
      </c>
      <c r="J65" t="inlineStr">
        <is>
          <t>Services</t>
        </is>
      </c>
      <c r="K65" t="inlineStr"/>
    </row>
    <row r="66">
      <c r="A66" t="inlineStr">
        <is>
          <t>Electrical Services</t>
        </is>
      </c>
      <c r="B66" t="inlineStr"/>
      <c r="C66" t="inlineStr"/>
      <c r="D66" t="inlineStr"/>
      <c r="E66" t="inlineStr">
        <is>
          <t>EV-charge provision per dwelling — conduit + isolator + dedicated cable to garage (no charger fitted)</t>
        </is>
      </c>
      <c r="F66" t="n">
        <v>2</v>
      </c>
      <c r="G66" t="inlineStr">
        <is>
          <t>No.</t>
        </is>
      </c>
      <c r="H66" s="64" t="n">
        <v>1250</v>
      </c>
      <c r="I66" s="64" t="n">
        <v>2500</v>
      </c>
      <c r="J66" t="inlineStr">
        <is>
          <t>Services</t>
        </is>
      </c>
      <c r="K66" t="inlineStr"/>
    </row>
    <row r="67">
      <c r="A67" t="inlineStr">
        <is>
          <t>Doors &amp; Frames</t>
        </is>
      </c>
      <c r="B67" t="inlineStr"/>
      <c r="C67" t="inlineStr"/>
      <c r="D67" t="inlineStr"/>
      <c r="E67" t="inlineStr">
        <is>
          <t>External access door (measured)</t>
        </is>
      </c>
      <c r="F67" t="n">
        <v>2</v>
      </c>
      <c r="G67" t="inlineStr">
        <is>
          <t>No.</t>
        </is>
      </c>
      <c r="H67" s="64" t="n">
        <v>5000</v>
      </c>
      <c r="I67" s="64" t="n">
        <v>10000</v>
      </c>
      <c r="J67" t="inlineStr">
        <is>
          <t>General</t>
        </is>
      </c>
      <c r="K67" t="inlineStr"/>
    </row>
    <row r="68">
      <c r="A68" t="inlineStr">
        <is>
          <t>Doors &amp; Frames</t>
        </is>
      </c>
      <c r="B68" t="inlineStr"/>
      <c r="C68" t="inlineStr"/>
      <c r="D68" t="inlineStr"/>
      <c r="E68" t="inlineStr">
        <is>
          <t>Door hardware (hinges, latches, passage sets)</t>
        </is>
      </c>
      <c r="F68" t="n">
        <v>34</v>
      </c>
      <c r="G68" t="inlineStr">
        <is>
          <t>No.</t>
        </is>
      </c>
      <c r="H68" s="64" t="n">
        <v>85</v>
      </c>
      <c r="I68" s="64" t="n">
        <v>2890</v>
      </c>
      <c r="J68" t="inlineStr">
        <is>
          <t>General</t>
        </is>
      </c>
      <c r="K68" t="inlineStr"/>
    </row>
    <row r="69">
      <c r="A69" t="inlineStr">
        <is>
          <t>Doors &amp; Frames</t>
        </is>
      </c>
      <c r="B69" t="inlineStr"/>
      <c r="C69" t="inlineStr"/>
      <c r="D69" t="inlineStr"/>
      <c r="E69" t="inlineStr">
        <is>
          <t>Internal hinged door (measured)</t>
        </is>
      </c>
      <c r="F69" t="n">
        <v>22</v>
      </c>
      <c r="G69" t="inlineStr">
        <is>
          <t>No.</t>
        </is>
      </c>
      <c r="H69" s="64" t="n">
        <v>450</v>
      </c>
      <c r="I69" s="64" t="n">
        <v>9900</v>
      </c>
      <c r="J69" t="inlineStr">
        <is>
          <t>General</t>
        </is>
      </c>
      <c r="K69" t="inlineStr"/>
    </row>
    <row r="70">
      <c r="A70" t="inlineStr">
        <is>
          <t>Doors &amp; Frames</t>
        </is>
      </c>
      <c r="B70" t="inlineStr"/>
      <c r="C70" t="inlineStr"/>
      <c r="D70" t="inlineStr"/>
      <c r="E70" t="inlineStr">
        <is>
          <t>Internal hinged door (measured)</t>
        </is>
      </c>
      <c r="F70" t="n">
        <v>6</v>
      </c>
      <c r="G70" t="inlineStr">
        <is>
          <t>No.</t>
        </is>
      </c>
      <c r="H70" s="64" t="n">
        <v>450</v>
      </c>
      <c r="I70" s="64" t="n">
        <v>2700</v>
      </c>
      <c r="J70" t="inlineStr">
        <is>
          <t>General</t>
        </is>
      </c>
      <c r="K70" t="inlineStr"/>
    </row>
    <row r="71">
      <c r="A71" t="inlineStr">
        <is>
          <t>Doors &amp; Frames</t>
        </is>
      </c>
      <c r="B71" t="inlineStr"/>
      <c r="C71" t="inlineStr"/>
      <c r="D71" t="inlineStr"/>
      <c r="E71" t="inlineStr">
        <is>
          <t>External sliding glazed door (measured)</t>
        </is>
      </c>
      <c r="F71" t="n">
        <v>2</v>
      </c>
      <c r="G71" t="inlineStr">
        <is>
          <t>No.</t>
        </is>
      </c>
      <c r="H71" s="64" t="n">
        <v>4500</v>
      </c>
      <c r="I71" s="64" t="n">
        <v>9000</v>
      </c>
      <c r="J71" t="inlineStr">
        <is>
          <t>General</t>
        </is>
      </c>
      <c r="K71" t="inlineStr"/>
    </row>
    <row r="72">
      <c r="A72" t="inlineStr">
        <is>
          <t>Doors &amp; Frames</t>
        </is>
      </c>
      <c r="B72" t="inlineStr"/>
      <c r="C72" t="inlineStr"/>
      <c r="D72" t="inlineStr"/>
      <c r="E72" t="inlineStr">
        <is>
          <t>External sliding glazed door (measured)</t>
        </is>
      </c>
      <c r="F72" t="n">
        <v>2</v>
      </c>
      <c r="G72" t="inlineStr">
        <is>
          <t>No.</t>
        </is>
      </c>
      <c r="H72" s="64" t="n">
        <v>4500</v>
      </c>
      <c r="I72" s="64" t="n">
        <v>9000</v>
      </c>
      <c r="J72" t="inlineStr">
        <is>
          <t>General</t>
        </is>
      </c>
      <c r="K72" t="inlineStr"/>
    </row>
    <row r="73">
      <c r="A73" t="inlineStr">
        <is>
          <t>Doors &amp; Frames</t>
        </is>
      </c>
      <c r="B73" t="inlineStr"/>
      <c r="C73" t="inlineStr"/>
      <c r="D73" t="inlineStr"/>
      <c r="E73" t="inlineStr">
        <is>
          <t>Timber skirting boards to room perimeters</t>
        </is>
      </c>
      <c r="F73" t="n">
        <v>125</v>
      </c>
      <c r="G73" t="inlineStr">
        <is>
          <t>m</t>
        </is>
      </c>
      <c r="H73" s="64" t="n">
        <v>18</v>
      </c>
      <c r="I73" s="64" t="n">
        <v>2250</v>
      </c>
      <c r="J73" t="inlineStr">
        <is>
          <t>General</t>
        </is>
      </c>
      <c r="K73" t="inlineStr"/>
    </row>
    <row r="74">
      <c r="A74" t="inlineStr">
        <is>
          <t>Glazing &amp; Screens</t>
        </is>
      </c>
      <c r="B74" t="inlineStr"/>
      <c r="C74" t="inlineStr"/>
      <c r="D74" t="inlineStr"/>
      <c r="E74" t="inlineStr">
        <is>
          <t>Perimeter flashing trays to windows</t>
        </is>
      </c>
      <c r="F74" t="n">
        <v>8</v>
      </c>
      <c r="G74" t="inlineStr">
        <is>
          <t>No.</t>
        </is>
      </c>
      <c r="H74" s="64" t="n">
        <v>35</v>
      </c>
      <c r="I74" s="64" t="n">
        <v>280</v>
      </c>
      <c r="J74" t="inlineStr">
        <is>
          <t>General</t>
        </is>
      </c>
      <c r="K74" t="inlineStr"/>
    </row>
    <row r="75">
      <c r="A75" t="inlineStr">
        <is>
          <t>Glazing &amp; Screens</t>
        </is>
      </c>
      <c r="B75" t="inlineStr"/>
      <c r="C75" t="inlineStr"/>
      <c r="D75" t="inlineStr"/>
      <c r="E75" t="inlineStr">
        <is>
          <t>Flyscreens / security screens to opening sashes</t>
        </is>
      </c>
      <c r="F75" t="n">
        <v>6</v>
      </c>
      <c r="G75" t="inlineStr">
        <is>
          <t>No.</t>
        </is>
      </c>
      <c r="H75" s="64" t="n">
        <v>150</v>
      </c>
      <c r="I75" s="64" t="n">
        <v>900</v>
      </c>
      <c r="J75" t="inlineStr">
        <is>
          <t>General</t>
        </is>
      </c>
      <c r="K75" t="inlineStr"/>
    </row>
    <row r="76">
      <c r="A76" t="inlineStr">
        <is>
          <t>Glazing &amp; Screens</t>
        </is>
      </c>
      <c r="B76" t="inlineStr"/>
      <c r="C76" t="inlineStr"/>
      <c r="D76" t="inlineStr"/>
      <c r="E76" t="inlineStr">
        <is>
          <t>Aluminium framed window — 1800x1500 std bedroom (BASIX-compliant aluminium single clear or upgraded double clear)</t>
        </is>
      </c>
      <c r="F76" t="n">
        <v>6</v>
      </c>
      <c r="G76" t="inlineStr">
        <is>
          <t>No.</t>
        </is>
      </c>
      <c r="H76" s="64" t="n">
        <v>1450</v>
      </c>
      <c r="I76" s="64" t="n">
        <v>8700</v>
      </c>
      <c r="J76" t="inlineStr">
        <is>
          <t>General</t>
        </is>
      </c>
      <c r="K76" t="inlineStr"/>
    </row>
    <row r="77">
      <c r="A77" t="inlineStr">
        <is>
          <t>Glazing &amp; Screens</t>
        </is>
      </c>
      <c r="B77" t="inlineStr"/>
      <c r="C77" t="inlineStr"/>
      <c r="D77" t="inlineStr"/>
      <c r="E77" t="inlineStr">
        <is>
          <t>Aluminium framed window — 1800x1200 secondary bedroom (BASIX-compliant aluminium single clear or upgraded double clear)</t>
        </is>
      </c>
      <c r="F77" t="n">
        <v>4</v>
      </c>
      <c r="G77" t="inlineStr">
        <is>
          <t>No.</t>
        </is>
      </c>
      <c r="H77" s="64" t="n">
        <v>1250</v>
      </c>
      <c r="I77" s="64" t="n">
        <v>5000</v>
      </c>
      <c r="J77" t="inlineStr">
        <is>
          <t>General</t>
        </is>
      </c>
      <c r="K77" t="inlineStr"/>
    </row>
    <row r="78">
      <c r="A78" t="inlineStr">
        <is>
          <t>Glazing &amp; Screens</t>
        </is>
      </c>
      <c r="B78" t="inlineStr"/>
      <c r="C78" t="inlineStr"/>
      <c r="D78" t="inlineStr"/>
      <c r="E78" t="inlineStr">
        <is>
          <t>Aluminium framed window — 1000x1500 standard side (BASIX-compliant aluminium single clear or upgraded double clear)</t>
        </is>
      </c>
      <c r="F78" t="n">
        <v>4</v>
      </c>
      <c r="G78" t="inlineStr">
        <is>
          <t>No.</t>
        </is>
      </c>
      <c r="H78" s="64" t="n">
        <v>980</v>
      </c>
      <c r="I78" s="64" t="n">
        <v>3920</v>
      </c>
      <c r="J78" t="inlineStr">
        <is>
          <t>General</t>
        </is>
      </c>
      <c r="K78" t="inlineStr"/>
    </row>
    <row r="79">
      <c r="A79" t="inlineStr">
        <is>
          <t>Glazing &amp; Screens</t>
        </is>
      </c>
      <c r="B79" t="inlineStr"/>
      <c r="C79" t="inlineStr"/>
      <c r="D79" t="inlineStr"/>
      <c r="E79" t="inlineStr">
        <is>
          <t>Aluminium framed window — 900x900 obscure-glazed bath (BASIX-compliant aluminium single clear or upgraded double clear)</t>
        </is>
      </c>
      <c r="F79" t="n">
        <v>4</v>
      </c>
      <c r="G79" t="inlineStr">
        <is>
          <t>No.</t>
        </is>
      </c>
      <c r="H79" s="64" t="n">
        <v>720</v>
      </c>
      <c r="I79" s="64" t="n">
        <v>2880</v>
      </c>
      <c r="J79" t="inlineStr">
        <is>
          <t>General</t>
        </is>
      </c>
      <c r="K79" t="inlineStr"/>
    </row>
    <row r="80">
      <c r="A80" t="inlineStr">
        <is>
          <t>Glazing &amp; Screens</t>
        </is>
      </c>
      <c r="B80" t="inlineStr"/>
      <c r="C80" t="inlineStr"/>
      <c r="D80" t="inlineStr"/>
      <c r="E80" t="inlineStr">
        <is>
          <t>Aluminium framed window — 600x2400 narrow vertical entry/garage (BASIX-compliant aluminium single clear or upgraded double clear)</t>
        </is>
      </c>
      <c r="F80" t="n">
        <v>6</v>
      </c>
      <c r="G80" t="inlineStr">
        <is>
          <t>No.</t>
        </is>
      </c>
      <c r="H80" s="64" t="n">
        <v>1280</v>
      </c>
      <c r="I80" s="64" t="n">
        <v>7680</v>
      </c>
      <c r="J80" t="inlineStr">
        <is>
          <t>General</t>
        </is>
      </c>
      <c r="K80" t="inlineStr"/>
    </row>
    <row r="81">
      <c r="A81" t="inlineStr">
        <is>
          <t>Glazing &amp; Screens</t>
        </is>
      </c>
      <c r="B81" t="inlineStr"/>
      <c r="C81" t="inlineStr"/>
      <c r="D81" t="inlineStr"/>
      <c r="E81" t="inlineStr">
        <is>
          <t>Aluminium framed window — 600x1600 highlight (BASIX-compliant aluminium single clear or upgraded double clear)</t>
        </is>
      </c>
      <c r="F81" t="n">
        <v>6</v>
      </c>
      <c r="G81" t="inlineStr">
        <is>
          <t>No.</t>
        </is>
      </c>
      <c r="H81" s="64" t="n">
        <v>780</v>
      </c>
      <c r="I81" s="64" t="n">
        <v>4680</v>
      </c>
      <c r="J81" t="inlineStr">
        <is>
          <t>General</t>
        </is>
      </c>
      <c r="K81" t="inlineStr"/>
    </row>
    <row r="82">
      <c r="A82" t="inlineStr">
        <is>
          <t>Glazing &amp; Screens</t>
        </is>
      </c>
      <c r="B82" t="inlineStr"/>
      <c r="C82" t="inlineStr"/>
      <c r="D82" t="inlineStr"/>
      <c r="E82" t="inlineStr">
        <is>
          <t>Aluminium framed window — 1000x5500 long strip living/dining (BASIX-compliant aluminium single clear or upgraded double clear)</t>
        </is>
      </c>
      <c r="F82" t="n">
        <v>2</v>
      </c>
      <c r="G82" t="inlineStr">
        <is>
          <t>No.</t>
        </is>
      </c>
      <c r="H82" s="64" t="n">
        <v>4500</v>
      </c>
      <c r="I82" s="64" t="n">
        <v>9000</v>
      </c>
      <c r="J82" t="inlineStr">
        <is>
          <t>General</t>
        </is>
      </c>
      <c r="K82" t="inlineStr"/>
    </row>
    <row r="83">
      <c r="A83" t="inlineStr">
        <is>
          <t>Glazing &amp; Screens</t>
        </is>
      </c>
      <c r="B83" t="inlineStr"/>
      <c r="C83" t="inlineStr"/>
      <c r="D83" t="inlineStr"/>
      <c r="E83" t="inlineStr">
        <is>
          <t>Aluminium framed window — 1200x1500 patio-side (BASIX-compliant aluminium single clear or upgraded double clear)</t>
        </is>
      </c>
      <c r="F83" t="n">
        <v>2</v>
      </c>
      <c r="G83" t="inlineStr">
        <is>
          <t>No.</t>
        </is>
      </c>
      <c r="H83" s="64" t="n">
        <v>1100</v>
      </c>
      <c r="I83" s="64" t="n">
        <v>2200</v>
      </c>
      <c r="J83" t="inlineStr">
        <is>
          <t>General</t>
        </is>
      </c>
      <c r="K83" t="inlineStr"/>
    </row>
    <row r="84">
      <c r="A84" t="inlineStr">
        <is>
          <t>Mechanical Services</t>
        </is>
      </c>
      <c r="B84" t="inlineStr"/>
      <c r="C84" t="inlineStr"/>
      <c r="D84" t="inlineStr"/>
      <c r="E84" t="inlineStr">
        <is>
          <t>Zone controller/thermostat</t>
        </is>
      </c>
      <c r="F84" t="n">
        <v>2</v>
      </c>
      <c r="G84" t="inlineStr">
        <is>
          <t>No.</t>
        </is>
      </c>
      <c r="H84" s="64" t="n">
        <v>800</v>
      </c>
      <c r="I84" s="64" t="n">
        <v>1600</v>
      </c>
      <c r="J84" t="inlineStr">
        <is>
          <t>General</t>
        </is>
      </c>
      <c r="K84" t="inlineStr"/>
    </row>
    <row r="85">
      <c r="A85" t="inlineStr">
        <is>
          <t>Mechanical Services</t>
        </is>
      </c>
      <c r="B85" t="inlineStr"/>
      <c r="C85" t="inlineStr"/>
      <c r="D85" t="inlineStr"/>
      <c r="E85" t="inlineStr">
        <is>
          <t>Ducted AC system unit, zones, and commissioning</t>
        </is>
      </c>
      <c r="F85" t="n">
        <v>2</v>
      </c>
      <c r="G85" t="inlineStr">
        <is>
          <t>No.</t>
        </is>
      </c>
      <c r="H85" s="64" t="n">
        <v>18000</v>
      </c>
      <c r="I85" s="64" t="n">
        <v>36000</v>
      </c>
      <c r="J85" t="inlineStr">
        <is>
          <t>General</t>
        </is>
      </c>
      <c r="K85" t="inlineStr"/>
    </row>
    <row r="86">
      <c r="A86" t="inlineStr">
        <is>
          <t>Mechanical Services</t>
        </is>
      </c>
      <c r="B86" t="inlineStr"/>
      <c r="C86" t="inlineStr"/>
      <c r="D86" t="inlineStr"/>
      <c r="E86" t="inlineStr">
        <is>
          <t>Exhaust fans and ducting to bathrooms/laundries</t>
        </is>
      </c>
      <c r="F86" t="n">
        <v>8</v>
      </c>
      <c r="G86" t="inlineStr">
        <is>
          <t>No.</t>
        </is>
      </c>
      <c r="H86" s="64" t="n">
        <v>450</v>
      </c>
      <c r="I86" s="64" t="n">
        <v>3600</v>
      </c>
      <c r="J86" t="inlineStr">
        <is>
          <t>General</t>
        </is>
      </c>
      <c r="K86" t="inlineStr"/>
    </row>
    <row r="87">
      <c r="A87" t="inlineStr">
        <is>
          <t>Plastering &amp; Linings</t>
        </is>
      </c>
      <c r="B87" t="inlineStr"/>
      <c r="C87" t="inlineStr"/>
      <c r="D87" t="inlineStr"/>
      <c r="E87" t="inlineStr">
        <is>
          <t>10mm or 13mm Plasterboard to ceilings</t>
        </is>
      </c>
      <c r="F87" t="n">
        <v>245</v>
      </c>
      <c r="G87" t="inlineStr">
        <is>
          <t>m2</t>
        </is>
      </c>
      <c r="H87" s="64" t="n">
        <v>60</v>
      </c>
      <c r="I87" s="64" t="n">
        <v>14700</v>
      </c>
      <c r="J87" t="inlineStr">
        <is>
          <t>General</t>
        </is>
      </c>
      <c r="K87" t="inlineStr"/>
    </row>
    <row r="88">
      <c r="A88" t="inlineStr">
        <is>
          <t>Plastering &amp; Linings</t>
        </is>
      </c>
      <c r="B88" t="inlineStr"/>
      <c r="C88" t="inlineStr"/>
      <c r="D88" t="inlineStr"/>
      <c r="E88" t="inlineStr">
        <is>
          <t>Standard cove cornice or square set finishing</t>
        </is>
      </c>
      <c r="F88" t="n">
        <v>356</v>
      </c>
      <c r="G88" t="inlineStr">
        <is>
          <t>m</t>
        </is>
      </c>
      <c r="H88" s="64" t="n">
        <v>18</v>
      </c>
      <c r="I88" s="64" t="n">
        <v>6408</v>
      </c>
      <c r="J88" t="inlineStr">
        <is>
          <t>General</t>
        </is>
      </c>
      <c r="K88" t="inlineStr"/>
    </row>
    <row r="89">
      <c r="A89" t="inlineStr">
        <is>
          <t>Plastering &amp; Linings</t>
        </is>
      </c>
      <c r="B89" t="inlineStr"/>
      <c r="C89" t="inlineStr"/>
      <c r="D89" t="inlineStr"/>
      <c r="E89" t="inlineStr">
        <is>
          <t>10mm Plasterboard to internal walls</t>
        </is>
      </c>
      <c r="F89" t="n">
        <v>583</v>
      </c>
      <c r="G89" t="inlineStr">
        <is>
          <t>m2</t>
        </is>
      </c>
      <c r="H89" s="64" t="n">
        <v>30</v>
      </c>
      <c r="I89" s="64" t="n">
        <v>17490</v>
      </c>
      <c r="J89" t="inlineStr">
        <is>
          <t>General</t>
        </is>
      </c>
      <c r="K89" t="inlineStr"/>
    </row>
    <row r="90">
      <c r="A90" t="inlineStr">
        <is>
          <t>Concrete Slab</t>
        </is>
      </c>
      <c r="B90" t="inlineStr"/>
      <c r="C90" t="inlineStr"/>
      <c r="D90" t="inlineStr"/>
      <c r="E90" t="inlineStr">
        <is>
          <t>Edge formwork to slab perimeter</t>
        </is>
      </c>
      <c r="F90" t="n">
        <v>51</v>
      </c>
      <c r="G90" t="inlineStr">
        <is>
          <t>m</t>
        </is>
      </c>
      <c r="H90" s="64" t="n">
        <v>30</v>
      </c>
      <c r="I90" s="64" t="n">
        <v>1530</v>
      </c>
      <c r="J90" t="inlineStr">
        <is>
          <t>General</t>
        </is>
      </c>
      <c r="K90" t="inlineStr"/>
    </row>
    <row r="91">
      <c r="A91" t="inlineStr">
        <is>
          <t>Concrete Slab</t>
        </is>
      </c>
      <c r="B91" t="inlineStr"/>
      <c r="C91" t="inlineStr"/>
      <c r="D91" t="inlineStr"/>
      <c r="E91" t="inlineStr">
        <is>
          <t>Concrete slab on ground (measured)</t>
        </is>
      </c>
      <c r="F91" t="n">
        <v>73.47</v>
      </c>
      <c r="G91" t="inlineStr">
        <is>
          <t>m2</t>
        </is>
      </c>
      <c r="H91" s="64" t="n">
        <v>180</v>
      </c>
      <c r="I91" s="64" t="n">
        <v>13224.6</v>
      </c>
      <c r="J91" t="inlineStr">
        <is>
          <t>GF</t>
        </is>
      </c>
      <c r="K91" t="inlineStr"/>
    </row>
    <row r="92">
      <c r="A92" t="inlineStr">
        <is>
          <t>Concrete Slab</t>
        </is>
      </c>
      <c r="B92" t="inlineStr"/>
      <c r="C92" t="inlineStr"/>
      <c r="D92" t="inlineStr"/>
      <c r="E92" t="inlineStr">
        <is>
          <t>Concrete slab on ground (measured)</t>
        </is>
      </c>
      <c r="F92" t="n">
        <v>70.59999999999999</v>
      </c>
      <c r="G92" t="inlineStr">
        <is>
          <t>m2</t>
        </is>
      </c>
      <c r="H92" s="64" t="n">
        <v>180</v>
      </c>
      <c r="I92" s="64" t="n">
        <v>12708</v>
      </c>
      <c r="J92" t="inlineStr">
        <is>
          <t>GF</t>
        </is>
      </c>
      <c r="K92" t="inlineStr"/>
    </row>
    <row r="93">
      <c r="A93" t="inlineStr">
        <is>
          <t>Concrete Slab</t>
        </is>
      </c>
      <c r="B93" t="inlineStr"/>
      <c r="C93" t="inlineStr"/>
      <c r="D93" t="inlineStr"/>
      <c r="E93" t="inlineStr">
        <is>
          <t>Concrete slab on ground (measured)</t>
        </is>
      </c>
      <c r="F93" t="n">
        <v>20</v>
      </c>
      <c r="G93" t="inlineStr">
        <is>
          <t>m2</t>
        </is>
      </c>
      <c r="H93" s="64" t="n">
        <v>180</v>
      </c>
      <c r="I93" s="64" t="n">
        <v>3600</v>
      </c>
      <c r="J93" t="inlineStr">
        <is>
          <t>GF-EXT</t>
        </is>
      </c>
      <c r="K93" t="inlineStr"/>
    </row>
    <row r="94">
      <c r="A94" t="inlineStr">
        <is>
          <t>Concrete Slab</t>
        </is>
      </c>
      <c r="B94" t="inlineStr"/>
      <c r="C94" t="inlineStr"/>
      <c r="D94" t="inlineStr"/>
      <c r="E94" t="inlineStr">
        <is>
          <t>Concrete pump hire allowance</t>
        </is>
      </c>
      <c r="F94" t="n">
        <v>1</v>
      </c>
      <c r="G94" t="inlineStr">
        <is>
          <t>lump</t>
        </is>
      </c>
      <c r="H94" s="64" t="n">
        <v>1500</v>
      </c>
      <c r="I94" s="64" t="n">
        <v>1500</v>
      </c>
      <c r="J94" t="inlineStr">
        <is>
          <t>General</t>
        </is>
      </c>
      <c r="K94" t="inlineStr"/>
    </row>
    <row r="95">
      <c r="A95" t="inlineStr">
        <is>
          <t>External Finishes</t>
        </is>
      </c>
      <c r="B95" t="inlineStr"/>
      <c r="C95" t="inlineStr"/>
      <c r="D95" t="inlineStr"/>
      <c r="E95" t="inlineStr">
        <is>
          <t>Measured turf and lawn establishment</t>
        </is>
      </c>
      <c r="F95" t="n">
        <v>30</v>
      </c>
      <c r="G95" t="inlineStr">
        <is>
          <t>m2</t>
        </is>
      </c>
      <c r="H95" s="64" t="n">
        <v>65</v>
      </c>
      <c r="I95" s="64" t="n">
        <v>1950</v>
      </c>
      <c r="J95" t="inlineStr">
        <is>
          <t>General</t>
        </is>
      </c>
      <c r="K95" t="inlineStr"/>
    </row>
    <row r="96">
      <c r="A96" t="inlineStr">
        <is>
          <t>Demolition</t>
        </is>
      </c>
      <c r="B96" t="inlineStr"/>
      <c r="C96" t="inlineStr"/>
      <c r="D96" t="inlineStr"/>
      <c r="E96" t="inlineStr">
        <is>
          <t>Demolition of existing brick garage with metal roof (Unit 1 side, ~16.47m²)</t>
        </is>
      </c>
      <c r="F96" t="n">
        <v>16.47</v>
      </c>
      <c r="G96" t="inlineStr">
        <is>
          <t>m2</t>
        </is>
      </c>
      <c r="H96" s="64" t="n">
        <v>80</v>
      </c>
      <c r="I96" s="64" t="n">
        <v>1317.6</v>
      </c>
      <c r="J96" t="inlineStr">
        <is>
          <t>Site</t>
        </is>
      </c>
      <c r="K96" t="inlineStr"/>
    </row>
    <row r="97">
      <c r="A97" t="inlineStr">
        <is>
          <t>Demolition</t>
        </is>
      </c>
      <c r="B97" t="inlineStr"/>
      <c r="C97" t="inlineStr"/>
      <c r="D97" t="inlineStr"/>
      <c r="E97" t="inlineStr">
        <is>
          <t>Demolition of existing fibro garage (NO 16 boundary side, ~12m²) — pre-1990, ACM-bearing</t>
        </is>
      </c>
      <c r="F97" t="n">
        <v>12</v>
      </c>
      <c r="G97" t="inlineStr">
        <is>
          <t>m2</t>
        </is>
      </c>
      <c r="H97" s="64" t="n">
        <v>120</v>
      </c>
      <c r="I97" s="64" t="n">
        <v>1440</v>
      </c>
      <c r="J97" t="inlineStr">
        <is>
          <t>Site</t>
        </is>
      </c>
      <c r="K97" t="inlineStr"/>
    </row>
    <row r="98">
      <c r="A98" t="inlineStr">
        <is>
          <t>Demolition</t>
        </is>
      </c>
      <c r="B98" t="inlineStr"/>
      <c r="C98" t="inlineStr"/>
      <c r="D98" t="inlineStr"/>
      <c r="E98" t="inlineStr">
        <is>
          <t>Demolition of existing metal shed (~6m²)</t>
        </is>
      </c>
      <c r="F98" t="n">
        <v>6</v>
      </c>
      <c r="G98" t="inlineStr">
        <is>
          <t>m2</t>
        </is>
      </c>
      <c r="H98" s="64" t="n">
        <v>80</v>
      </c>
      <c r="I98" s="64" t="n">
        <v>480</v>
      </c>
      <c r="J98" t="inlineStr">
        <is>
          <t>Site</t>
        </is>
      </c>
      <c r="K98" t="inlineStr"/>
    </row>
    <row r="99">
      <c r="A99" t="inlineStr">
        <is>
          <t>Demolition</t>
        </is>
      </c>
      <c r="B99" t="inlineStr"/>
      <c r="C99" t="inlineStr"/>
      <c r="D99" t="inlineStr"/>
      <c r="E99" t="inlineStr">
        <is>
          <t>Demolition of existing boundary brick wall(s) (~30 lm)</t>
        </is>
      </c>
      <c r="F99" t="n">
        <v>30</v>
      </c>
      <c r="G99" t="inlineStr">
        <is>
          <t>lm</t>
        </is>
      </c>
      <c r="H99" s="64" t="n">
        <v>35</v>
      </c>
      <c r="I99" s="64" t="n">
        <v>1050</v>
      </c>
      <c r="J99" t="inlineStr">
        <is>
          <t>Site</t>
        </is>
      </c>
      <c r="K99" t="inlineStr"/>
    </row>
    <row r="100">
      <c r="A100" t="inlineStr">
        <is>
          <t>Demolition</t>
        </is>
      </c>
      <c r="B100" t="inlineStr"/>
      <c r="C100" t="inlineStr"/>
      <c r="D100" t="inlineStr"/>
      <c r="E100" t="inlineStr">
        <is>
          <t>Demolition of existing timber + metal boundary fence (~25 lm)</t>
        </is>
      </c>
      <c r="F100" t="n">
        <v>25</v>
      </c>
      <c r="G100" t="inlineStr">
        <is>
          <t>lm</t>
        </is>
      </c>
      <c r="H100" s="64" t="n">
        <v>25</v>
      </c>
      <c r="I100" s="64" t="n">
        <v>625</v>
      </c>
      <c r="J100" t="inlineStr">
        <is>
          <t>Site</t>
        </is>
      </c>
      <c r="K100" t="inlineStr"/>
    </row>
    <row r="101">
      <c r="A101" t="inlineStr">
        <is>
          <t>Demolition</t>
        </is>
      </c>
      <c r="B101" t="inlineStr"/>
      <c r="C101" t="inlineStr"/>
      <c r="D101" t="inlineStr"/>
      <c r="E101" t="inlineStr">
        <is>
          <t>Tree clearing and grubbing — 4 subject trees + 1 proposed tree marked for removal</t>
        </is>
      </c>
      <c r="F101" t="n">
        <v>4</v>
      </c>
      <c r="G101" t="inlineStr">
        <is>
          <t>No.</t>
        </is>
      </c>
      <c r="H101" s="64" t="n">
        <v>500</v>
      </c>
      <c r="I101" s="64" t="n">
        <v>2000</v>
      </c>
      <c r="J101" t="inlineStr">
        <is>
          <t>Site</t>
        </is>
      </c>
      <c r="K101" t="inlineStr"/>
    </row>
    <row r="102">
      <c r="A102" t="inlineStr">
        <is>
          <t>Demolition</t>
        </is>
      </c>
      <c r="B102" t="inlineStr"/>
      <c r="C102" t="inlineStr"/>
      <c r="D102" t="inlineStr"/>
      <c r="E102" t="inlineStr">
        <is>
          <t>Hazardous-materials assessment + ACM removal premium for fibro garage (pre-1990)</t>
        </is>
      </c>
      <c r="F102" t="n">
        <v>1</v>
      </c>
      <c r="G102" t="inlineStr">
        <is>
          <t>lump</t>
        </is>
      </c>
      <c r="H102" s="64" t="n">
        <v>8500</v>
      </c>
      <c r="I102" s="64" t="n">
        <v>8500</v>
      </c>
      <c r="J102" t="inlineStr">
        <is>
          <t>Site</t>
        </is>
      </c>
      <c r="K102" t="inlineStr"/>
    </row>
    <row r="103">
      <c r="A103" t="inlineStr">
        <is>
          <t>Demolition</t>
        </is>
      </c>
      <c r="B103" t="inlineStr"/>
      <c r="C103" t="inlineStr"/>
      <c r="D103" t="inlineStr"/>
      <c r="E103" t="inlineStr">
        <is>
          <t>Demolition of existing single-storey rendered tile-roof dwelling on Lot 1 (~120 m²) — soft-strip, mechanical demolition, separation, salvage, cartage to licensed waste facility</t>
        </is>
      </c>
      <c r="F103" t="n">
        <v>120</v>
      </c>
      <c r="G103" t="inlineStr">
        <is>
          <t>m2</t>
        </is>
      </c>
      <c r="H103" s="64" t="n">
        <v>120</v>
      </c>
      <c r="I103" s="64" t="n">
        <v>14400</v>
      </c>
      <c r="J103" t="inlineStr">
        <is>
          <t>Site</t>
        </is>
      </c>
      <c r="K103" t="inlineStr"/>
    </row>
    <row r="104">
      <c r="A104" t="inlineStr">
        <is>
          <t>Render</t>
        </is>
      </c>
      <c r="B104" t="inlineStr"/>
      <c r="C104" t="inlineStr"/>
      <c r="D104" t="inlineStr"/>
      <c r="E104" t="inlineStr">
        <is>
          <t>Acrylic render and texture coat to external facade</t>
        </is>
      </c>
      <c r="F104" t="n">
        <v>130</v>
      </c>
      <c r="G104" t="inlineStr">
        <is>
          <t>m2</t>
        </is>
      </c>
      <c r="H104" s="64" t="n">
        <v>100</v>
      </c>
      <c r="I104" s="64" t="n">
        <v>13000</v>
      </c>
      <c r="J104" t="inlineStr">
        <is>
          <t>General</t>
        </is>
      </c>
      <c r="K104" t="inlineStr"/>
    </row>
    <row r="105">
      <c r="A105" t="inlineStr">
        <is>
          <t>Render</t>
        </is>
      </c>
      <c r="B105" t="inlineStr"/>
      <c r="C105" t="inlineStr"/>
      <c r="D105" t="inlineStr"/>
      <c r="E105" t="inlineStr">
        <is>
          <t>Lightweight cladding to upper-storey zones — FC sheet/weatherboard equivalent on EPS or battened backing, painted finish (~65 m²)</t>
        </is>
      </c>
      <c r="F105" t="n">
        <v>65</v>
      </c>
      <c r="G105" t="inlineStr">
        <is>
          <t>m2</t>
        </is>
      </c>
      <c r="H105" s="64" t="n">
        <v>130</v>
      </c>
      <c r="I105" s="64" t="n">
        <v>8450</v>
      </c>
      <c r="J105" t="inlineStr">
        <is>
          <t>Envelope</t>
        </is>
      </c>
      <c r="K105" t="inlineStr"/>
    </row>
    <row r="106">
      <c r="A106" t="inlineStr">
        <is>
          <t>Roofing</t>
        </is>
      </c>
      <c r="B106" t="inlineStr"/>
      <c r="C106" t="inlineStr"/>
      <c r="D106" t="inlineStr"/>
      <c r="E106" t="inlineStr">
        <is>
          <t>Colorbond metal roof sheeting and insulation blanket</t>
        </is>
      </c>
      <c r="F106" t="n">
        <v>162</v>
      </c>
      <c r="G106" t="inlineStr">
        <is>
          <t>m2</t>
        </is>
      </c>
      <c r="H106" s="64" t="n">
        <v>78</v>
      </c>
      <c r="I106" s="64" t="n">
        <v>12636</v>
      </c>
      <c r="J106" t="inlineStr">
        <is>
          <t>Roof</t>
        </is>
      </c>
      <c r="K106" t="inlineStr"/>
    </row>
    <row r="107">
      <c r="A107" t="inlineStr">
        <is>
          <t>Roofing</t>
        </is>
      </c>
      <c r="B107" t="inlineStr"/>
      <c r="C107" t="inlineStr"/>
      <c r="D107" t="inlineStr"/>
      <c r="E107" t="inlineStr">
        <is>
          <t>uPVC/Colorbond downpipes</t>
        </is>
      </c>
      <c r="F107" t="n">
        <v>24</v>
      </c>
      <c r="G107" t="inlineStr">
        <is>
          <t>m</t>
        </is>
      </c>
      <c r="H107" s="64" t="n">
        <v>35</v>
      </c>
      <c r="I107" s="64" t="n">
        <v>840</v>
      </c>
      <c r="J107" t="inlineStr">
        <is>
          <t>Roof</t>
        </is>
      </c>
      <c r="K107" t="inlineStr"/>
    </row>
    <row r="108">
      <c r="A108" t="inlineStr">
        <is>
          <t>Roofing</t>
        </is>
      </c>
      <c r="B108" t="inlineStr"/>
      <c r="C108" t="inlineStr"/>
      <c r="D108" t="inlineStr"/>
      <c r="E108" t="inlineStr">
        <is>
          <t>Colorbond metal fascia and gutters</t>
        </is>
      </c>
      <c r="F108" t="n">
        <v>47</v>
      </c>
      <c r="G108" t="inlineStr">
        <is>
          <t>m</t>
        </is>
      </c>
      <c r="H108" s="64" t="n">
        <v>45</v>
      </c>
      <c r="I108" s="64" t="n">
        <v>2115</v>
      </c>
      <c r="J108" t="inlineStr">
        <is>
          <t>Roof</t>
        </is>
      </c>
      <c r="K108" t="inlineStr"/>
    </row>
    <row r="109">
      <c r="A109" t="inlineStr">
        <is>
          <t>Roofing</t>
        </is>
      </c>
      <c r="B109" t="inlineStr"/>
      <c r="C109" t="inlineStr"/>
      <c r="D109" t="inlineStr"/>
      <c r="E109" t="inlineStr">
        <is>
          <t>Colorbond metal gutters</t>
        </is>
      </c>
      <c r="F109" t="n">
        <v>47</v>
      </c>
      <c r="G109" t="inlineStr">
        <is>
          <t>m</t>
        </is>
      </c>
      <c r="H109" s="64" t="n">
        <v>45</v>
      </c>
      <c r="I109" s="64" t="n">
        <v>2115</v>
      </c>
      <c r="J109" t="inlineStr">
        <is>
          <t>Roof</t>
        </is>
      </c>
      <c r="K109" t="inlineStr"/>
    </row>
    <row r="110">
      <c r="A110" t="inlineStr">
        <is>
          <t>Roofing</t>
        </is>
      </c>
      <c r="B110" t="inlineStr"/>
      <c r="C110" t="inlineStr"/>
      <c r="D110" t="inlineStr"/>
      <c r="E110" t="inlineStr">
        <is>
          <t>Sisalation/sarking under roof cladding</t>
        </is>
      </c>
      <c r="F110" t="n">
        <v>162</v>
      </c>
      <c r="G110" t="inlineStr">
        <is>
          <t>m2</t>
        </is>
      </c>
      <c r="H110" s="64" t="n">
        <v>8</v>
      </c>
      <c r="I110" s="64" t="n">
        <v>1296</v>
      </c>
      <c r="J110" t="inlineStr">
        <is>
          <t>Roof</t>
        </is>
      </c>
      <c r="K110" t="inlineStr"/>
    </row>
    <row r="111">
      <c r="A111" t="inlineStr">
        <is>
          <t>Painting</t>
        </is>
      </c>
      <c r="B111" t="inlineStr"/>
      <c r="C111" t="inlineStr"/>
      <c r="D111" t="inlineStr"/>
      <c r="E111" t="inlineStr">
        <is>
          <t>Epoxy floor finish to garage</t>
        </is>
      </c>
      <c r="F111" t="n">
        <v>34</v>
      </c>
      <c r="G111" t="inlineStr">
        <is>
          <t>m2</t>
        </is>
      </c>
      <c r="H111" s="64" t="n">
        <v>45</v>
      </c>
      <c r="I111" s="64" t="n">
        <v>1530</v>
      </c>
      <c r="J111" t="inlineStr">
        <is>
          <t>Ground</t>
        </is>
      </c>
      <c r="K111" t="inlineStr"/>
    </row>
    <row r="112">
      <c r="A112" t="inlineStr">
        <is>
          <t>Painting</t>
        </is>
      </c>
      <c r="B112" t="inlineStr"/>
      <c r="C112" t="inlineStr"/>
      <c r="D112" t="inlineStr"/>
      <c r="E112" t="inlineStr">
        <is>
          <t>Interior ceiling paint from measured room ceiling area</t>
        </is>
      </c>
      <c r="F112" t="n">
        <v>245</v>
      </c>
      <c r="G112" t="inlineStr">
        <is>
          <t>m2</t>
        </is>
      </c>
      <c r="H112" s="64" t="n">
        <v>20</v>
      </c>
      <c r="I112" s="64" t="n">
        <v>4900</v>
      </c>
      <c r="J112" t="inlineStr">
        <is>
          <t>General</t>
        </is>
      </c>
      <c r="K112" t="inlineStr"/>
    </row>
    <row r="113">
      <c r="A113" t="inlineStr">
        <is>
          <t>Painting</t>
        </is>
      </c>
      <c r="B113" t="inlineStr"/>
      <c r="C113" t="inlineStr"/>
      <c r="D113" t="inlineStr"/>
      <c r="E113" t="inlineStr">
        <is>
          <t>Interior wall paint system from room wall-area calculations</t>
        </is>
      </c>
      <c r="F113" t="n">
        <v>583</v>
      </c>
      <c r="G113" t="inlineStr">
        <is>
          <t>m2</t>
        </is>
      </c>
      <c r="H113" s="64" t="n">
        <v>15</v>
      </c>
      <c r="I113" s="64" t="n">
        <v>8745</v>
      </c>
      <c r="J113" t="inlineStr">
        <is>
          <t>General</t>
        </is>
      </c>
      <c r="K113" t="inlineStr"/>
    </row>
    <row r="114">
      <c r="A114" t="inlineStr">
        <is>
          <t>Painting</t>
        </is>
      </c>
      <c r="B114" t="inlineStr"/>
      <c r="C114" t="inlineStr"/>
      <c r="D114" t="inlineStr"/>
      <c r="E114" t="inlineStr">
        <is>
          <t>Gloss/Semi-gloss enamel to skirtings, architraves, doors</t>
        </is>
      </c>
      <c r="F114" t="n">
        <v>368</v>
      </c>
      <c r="G114" t="inlineStr">
        <is>
          <t>m</t>
        </is>
      </c>
      <c r="H114" s="64" t="n">
        <v>10</v>
      </c>
      <c r="I114" s="64" t="n">
        <v>3680</v>
      </c>
      <c r="J114" t="inlineStr">
        <is>
          <t>General</t>
        </is>
      </c>
      <c r="K114" t="inlineStr"/>
    </row>
    <row r="115">
      <c r="A115" t="inlineStr">
        <is>
          <t>Paving &amp; Roadworks</t>
        </is>
      </c>
      <c r="B115" t="inlineStr"/>
      <c r="C115" t="inlineStr"/>
      <c r="D115" t="inlineStr"/>
      <c r="E115" t="inlineStr">
        <is>
          <t>Measured concrete driveway and apron works</t>
        </is>
      </c>
      <c r="F115" t="n">
        <v>80</v>
      </c>
      <c r="G115" t="inlineStr">
        <is>
          <t>m2</t>
        </is>
      </c>
      <c r="H115" s="64" t="n">
        <v>165</v>
      </c>
      <c r="I115" s="64" t="n">
        <v>13200</v>
      </c>
      <c r="J115" t="inlineStr">
        <is>
          <t>General</t>
        </is>
      </c>
      <c r="K115" t="inlineStr"/>
    </row>
    <row r="116">
      <c r="A116" t="inlineStr">
        <is>
          <t>Paving &amp; Roadworks</t>
        </is>
      </c>
      <c r="B116" t="inlineStr"/>
      <c r="C116" t="inlineStr"/>
      <c r="D116" t="inlineStr"/>
      <c r="E116" t="inlineStr">
        <is>
          <t>Measured paving, paths, and external hardscape</t>
        </is>
      </c>
      <c r="F116" t="n">
        <v>30</v>
      </c>
      <c r="G116" t="inlineStr">
        <is>
          <t>m2</t>
        </is>
      </c>
      <c r="H116" s="64" t="n">
        <v>140</v>
      </c>
      <c r="I116" s="64" t="n">
        <v>4200</v>
      </c>
      <c r="J116" t="inlineStr">
        <is>
          <t>General</t>
        </is>
      </c>
      <c r="K116" t="inlineStr"/>
    </row>
    <row r="117">
      <c r="A117" t="inlineStr">
        <is>
          <t>Fencing</t>
        </is>
      </c>
      <c r="B117" t="inlineStr"/>
      <c r="C117" t="inlineStr"/>
      <c r="D117" t="inlineStr"/>
      <c r="E117" t="inlineStr">
        <is>
          <t>General external fencing</t>
        </is>
      </c>
      <c r="F117" t="n">
        <v>80</v>
      </c>
      <c r="G117" t="inlineStr">
        <is>
          <t>m</t>
        </is>
      </c>
      <c r="H117" s="64" t="n">
        <v>200</v>
      </c>
      <c r="I117" s="64" t="n">
        <v>16000</v>
      </c>
      <c r="J117" t="inlineStr">
        <is>
          <t>General</t>
        </is>
      </c>
      <c r="K117" t="inlineStr"/>
    </row>
    <row r="118">
      <c r="A118" t="inlineStr">
        <is>
          <t>Insulation</t>
        </is>
      </c>
      <c r="B118" t="inlineStr"/>
      <c r="C118" t="inlineStr"/>
      <c r="D118" t="inlineStr"/>
      <c r="E118" t="inlineStr">
        <is>
          <t>Ceiling insulation R4.0 batts per BASIX-SAMPLE-A/SAMPLE-B thermal-comfort commitment</t>
        </is>
      </c>
      <c r="F118" t="n">
        <v>123</v>
      </c>
      <c r="G118" t="inlineStr">
        <is>
          <t>m2</t>
        </is>
      </c>
      <c r="H118" s="64" t="n">
        <v>28</v>
      </c>
      <c r="I118" s="64" t="n">
        <v>3444</v>
      </c>
      <c r="J118" t="inlineStr">
        <is>
          <t>Roof</t>
        </is>
      </c>
      <c r="K118" t="inlineStr"/>
    </row>
    <row r="119">
      <c r="A119" t="inlineStr">
        <is>
          <t>Insulation</t>
        </is>
      </c>
      <c r="B119" t="inlineStr"/>
      <c r="C119" t="inlineStr"/>
      <c r="D119" t="inlineStr"/>
      <c r="E119" t="inlineStr">
        <is>
          <t>External wall insulation R2.0 batts per BASIX-SAMPLE-A/SAMPLE-B thermal-comfort commitment</t>
        </is>
      </c>
      <c r="F119" t="n">
        <v>239</v>
      </c>
      <c r="G119" t="inlineStr">
        <is>
          <t>m2</t>
        </is>
      </c>
      <c r="H119" s="64" t="n">
        <v>24</v>
      </c>
      <c r="I119" s="64" t="n">
        <v>5736</v>
      </c>
      <c r="J119" t="inlineStr">
        <is>
          <t>General</t>
        </is>
      </c>
      <c r="K119" t="inlineStr"/>
    </row>
    <row r="120">
      <c r="A120" t="inlineStr">
        <is>
          <t>Insulation</t>
        </is>
      </c>
      <c r="B120" t="inlineStr"/>
      <c r="C120" t="inlineStr"/>
      <c r="D120" t="inlineStr"/>
      <c r="E120" t="inlineStr">
        <is>
          <t>First-floor underfloor insulation R2.0 batts to 135 m² suspended timber subfloor (BASIX-SAMPLE-A/SAMPLE-B floor commitment)</t>
        </is>
      </c>
      <c r="F120" t="n">
        <v>135</v>
      </c>
      <c r="G120" t="inlineStr">
        <is>
          <t>m2</t>
        </is>
      </c>
      <c r="H120" s="64" t="n">
        <v>26</v>
      </c>
      <c r="I120" s="64" t="n">
        <v>3510</v>
      </c>
      <c r="J120" t="inlineStr">
        <is>
          <t>Envelope</t>
        </is>
      </c>
      <c r="K120" t="inlineStr"/>
    </row>
    <row r="121">
      <c r="A121" t="inlineStr">
        <is>
          <t>Floor Coverings</t>
        </is>
      </c>
      <c r="B121" t="inlineStr"/>
      <c r="C121" t="inlineStr"/>
      <c r="D121" t="inlineStr"/>
      <c r="E121" t="inlineStr">
        <is>
          <t>Carpet and premium underlay</t>
        </is>
      </c>
      <c r="F121" t="n">
        <v>86</v>
      </c>
      <c r="G121" t="inlineStr">
        <is>
          <t>m2</t>
        </is>
      </c>
      <c r="H121" s="64" t="n">
        <v>75</v>
      </c>
      <c r="I121" s="64" t="n">
        <v>6450</v>
      </c>
      <c r="J121" t="inlineStr">
        <is>
          <t>General</t>
        </is>
      </c>
      <c r="K121" t="inlineStr"/>
    </row>
    <row r="122">
      <c r="A122" t="inlineStr">
        <is>
          <t>Floor Coverings</t>
        </is>
      </c>
      <c r="B122" t="inlineStr"/>
      <c r="C122" t="inlineStr"/>
      <c r="D122" t="inlineStr"/>
      <c r="E122" t="inlineStr">
        <is>
          <t>Engineered timber / floating laminate flooring</t>
        </is>
      </c>
      <c r="F122" t="n">
        <v>87</v>
      </c>
      <c r="G122" t="inlineStr">
        <is>
          <t>m2</t>
        </is>
      </c>
      <c r="H122" s="64" t="n">
        <v>60</v>
      </c>
      <c r="I122" s="64" t="n">
        <v>5220</v>
      </c>
      <c r="J122" t="inlineStr">
        <is>
          <t>General</t>
        </is>
      </c>
      <c r="K122" t="inlineStr"/>
    </row>
    <row r="123">
      <c r="A123" t="inlineStr">
        <is>
          <t>Waterproofing</t>
        </is>
      </c>
      <c r="B123" t="inlineStr"/>
      <c r="C123" t="inlineStr"/>
      <c r="D123" t="inlineStr"/>
      <c r="E123" t="inlineStr">
        <is>
          <t>Laundry waterproofing</t>
        </is>
      </c>
      <c r="F123" t="n">
        <v>2</v>
      </c>
      <c r="G123" t="inlineStr">
        <is>
          <t>No.</t>
        </is>
      </c>
      <c r="H123" s="64" t="n">
        <v>600</v>
      </c>
      <c r="I123" s="64" t="n">
        <v>1200</v>
      </c>
      <c r="J123" t="inlineStr">
        <is>
          <t>General</t>
        </is>
      </c>
      <c r="K123" t="inlineStr"/>
    </row>
    <row r="124">
      <c r="A124" t="inlineStr">
        <is>
          <t>Waterproofing</t>
        </is>
      </c>
      <c r="B124" t="inlineStr"/>
      <c r="C124" t="inlineStr"/>
      <c r="D124" t="inlineStr"/>
      <c r="E124" t="inlineStr">
        <is>
          <t>Shower recess waterproofing (hob, floor, walls to 1800mm)</t>
        </is>
      </c>
      <c r="F124" t="n">
        <v>4</v>
      </c>
      <c r="G124" t="inlineStr">
        <is>
          <t>No.</t>
        </is>
      </c>
      <c r="H124" s="64" t="n">
        <v>1200</v>
      </c>
      <c r="I124" s="64" t="n">
        <v>4800</v>
      </c>
      <c r="J124" t="inlineStr">
        <is>
          <t>General</t>
        </is>
      </c>
      <c r="K124" t="inlineStr"/>
    </row>
    <row r="125">
      <c r="A125" t="inlineStr">
        <is>
          <t>Waterproofing</t>
        </is>
      </c>
      <c r="B125" t="inlineStr"/>
      <c r="C125" t="inlineStr"/>
      <c r="D125" t="inlineStr"/>
      <c r="E125" t="inlineStr">
        <is>
          <t>External balcony waterproofing (~25 m²) — 4 first-floor balconies (Unit 1 + Unit 2) with glass balustrades; rendered concrete pour or treated subfloor with membrane + topping</t>
        </is>
      </c>
      <c r="F125" t="n">
        <v>25</v>
      </c>
      <c r="G125" t="inlineStr">
        <is>
          <t>m2</t>
        </is>
      </c>
      <c r="H125" s="64" t="n">
        <v>110</v>
      </c>
      <c r="I125" s="64" t="n">
        <v>2750</v>
      </c>
      <c r="J125" t="inlineStr">
        <is>
          <t>Envelope</t>
        </is>
      </c>
      <c r="K125" t="inlineStr"/>
    </row>
    <row r="126">
      <c r="A126" t="inlineStr">
        <is>
          <t>Termite Protection</t>
        </is>
      </c>
      <c r="B126" t="inlineStr"/>
      <c r="C126" t="inlineStr"/>
      <c r="D126" t="inlineStr"/>
      <c r="E126" t="inlineStr">
        <is>
          <t>Termite protection system — Granitgard graded-stone barrier (AS3660); arch plans 'GARNITGARD' is typographical variant of Granitgard</t>
        </is>
      </c>
      <c r="F126" t="n">
        <v>2</v>
      </c>
      <c r="G126" t="inlineStr">
        <is>
          <t>No.</t>
        </is>
      </c>
      <c r="H126" s="64" t="n">
        <v>4000</v>
      </c>
      <c r="I126" s="64" t="n">
        <v>8000</v>
      </c>
      <c r="J126" t="inlineStr">
        <is>
          <t>General</t>
        </is>
      </c>
      <c r="K126" t="inlineStr"/>
    </row>
    <row r="127">
      <c r="A127" t="inlineStr">
        <is>
          <t>Tiling</t>
        </is>
      </c>
      <c r="B127" t="inlineStr"/>
      <c r="C127" t="inlineStr"/>
      <c r="D127" t="inlineStr"/>
      <c r="E127" t="inlineStr">
        <is>
          <t>Wet room floor tiling package</t>
        </is>
      </c>
      <c r="F127" t="n">
        <v>28</v>
      </c>
      <c r="G127" t="inlineStr">
        <is>
          <t>m2</t>
        </is>
      </c>
      <c r="H127" s="64" t="n">
        <v>65</v>
      </c>
      <c r="I127" s="64" t="n">
        <v>1820</v>
      </c>
      <c r="J127" t="inlineStr">
        <is>
          <t>General</t>
        </is>
      </c>
      <c r="K127" t="inlineStr"/>
    </row>
    <row r="128">
      <c r="A128" t="inlineStr">
        <is>
          <t>Tiling</t>
        </is>
      </c>
      <c r="B128" t="inlineStr"/>
      <c r="C128" t="inlineStr"/>
      <c r="D128" t="inlineStr"/>
      <c r="E128" t="inlineStr">
        <is>
          <t>Wet room wall tiling package to 2100mm height</t>
        </is>
      </c>
      <c r="F128" t="n">
        <v>95</v>
      </c>
      <c r="G128" t="inlineStr">
        <is>
          <t>m2</t>
        </is>
      </c>
      <c r="H128" s="64" t="n">
        <v>55</v>
      </c>
      <c r="I128" s="64" t="n">
        <v>5225</v>
      </c>
      <c r="J128" t="inlineStr">
        <is>
          <t>General</t>
        </is>
      </c>
      <c r="K128" t="inlineStr"/>
    </row>
    <row r="129">
      <c r="A129" t="inlineStr">
        <is>
          <t>Site Preparation &amp; Earthworks</t>
        </is>
      </c>
      <c r="B129" t="inlineStr"/>
      <c r="C129" t="inlineStr"/>
      <c r="D129" t="inlineStr"/>
      <c r="E129" t="inlineStr">
        <is>
          <t>Trench excavation for footings/edge beams</t>
        </is>
      </c>
      <c r="F129" t="n">
        <v>8</v>
      </c>
      <c r="G129" t="inlineStr">
        <is>
          <t>m3</t>
        </is>
      </c>
      <c r="H129" s="64" t="n">
        <v>65</v>
      </c>
      <c r="I129" s="64" t="n">
        <v>520</v>
      </c>
      <c r="J129" t="inlineStr">
        <is>
          <t>General</t>
        </is>
      </c>
      <c r="K129" t="inlineStr"/>
    </row>
    <row r="130">
      <c r="A130" t="inlineStr">
        <is>
          <t>Site Preparation &amp; Earthworks</t>
        </is>
      </c>
      <c r="B130" t="inlineStr"/>
      <c r="C130" t="inlineStr"/>
      <c r="D130" t="inlineStr"/>
      <c r="E130" t="inlineStr">
        <is>
          <t>Bulk excavation to set platform levels and spoil cartage — site fall RL 36-37.5 across slab footprint</t>
        </is>
      </c>
      <c r="F130" t="n">
        <v>50</v>
      </c>
      <c r="G130" t="inlineStr">
        <is>
          <t>m3</t>
        </is>
      </c>
      <c r="H130" s="64" t="n">
        <v>95</v>
      </c>
      <c r="I130" s="64" t="n">
        <v>4750</v>
      </c>
      <c r="J130" t="inlineStr">
        <is>
          <t>Site</t>
        </is>
      </c>
      <c r="K130" t="inlineStr"/>
    </row>
  </sheetData>
  <mergeCells count="1">
    <mergeCell ref="A1:K1"/>
  </mergeCells>
  <pageMargins left="0.787402" right="0.787402" top="0.787402" bottom="0.787402" header="0.3" footer="0.3"/>
  <pageSetup orientation="landscape" paperSize="8" scale="100" fitToHeight="1" fitToWidth="1" firstPageNumber="1" useFirstPageNumber="1" horizontalDpi="4294967295" verticalDpi="4294967295" copies="1"/>
  <headerFooter>
    <oddHeader/>
    <oddFooter>&amp;LGenerated by EstiFlow | 28 April 2026 | Confidential&amp;CPage &amp;P of &amp;N</oddFooter>
    <evenHeader/>
    <evenFooter>&amp;LGenerated by EstiFlow | 28 April 2026 | Confidential&amp;CPage &amp;P of &amp;N</evenFooter>
    <firstHeader/>
    <firstFooter/>
  </headerFooter>
</worksheet>
</file>

<file path=xl/worksheets/sheet5.xml><?xml version="1.0" encoding="utf-8"?>
<worksheet xmlns="http://schemas.openxmlformats.org/spreadsheetml/2006/main">
  <sheetPr>
    <tabColor rgb="FFd69e2e"/>
    <outlinePr summaryBelow="1" summaryRight="1"/>
    <pageSetUpPr/>
  </sheetPr>
  <dimension ref="A1:K18"/>
  <sheetViews>
    <sheetView zoomScale="100" zoomScaleNormal="100" workbookViewId="0">
      <pane ySplit="2" topLeftCell="A3" activePane="bottomLeft" state="frozen"/>
      <selection pane="bottomLeft" activeCell="A1" sqref="A1"/>
    </sheetView>
  </sheetViews>
  <sheetFormatPr baseColWidth="8" defaultRowHeight="15" outlineLevelRow="0"/>
  <cols>
    <col width="22" customWidth="1" min="1" max="1"/>
    <col width="14" customWidth="1" min="2" max="2"/>
    <col width="22" customWidth="1" min="3" max="3"/>
    <col width="18" customWidth="1" min="4" max="4"/>
    <col width="42" customWidth="1" min="5" max="5"/>
    <col width="10" customWidth="1" min="6" max="7"/>
    <col width="12" customWidth="1" min="8" max="8"/>
    <col width="14" customWidth="1" min="9" max="9"/>
    <col width="12" customWidth="1" min="10" max="10"/>
    <col width="18" customWidth="1" min="11" max="11"/>
  </cols>
  <sheetData>
    <row r="1" ht="32" customHeight="1">
      <c r="A1" s="79" t="inlineStr">
        <is>
          <t>BOQ Provisional</t>
        </is>
      </c>
    </row>
    <row r="2" ht="24" customHeight="1">
      <c r="A2" s="54" t="inlineStr">
        <is>
          <t>Trade</t>
        </is>
      </c>
      <c r="B2" s="54" t="inlineStr">
        <is>
          <t>Element Code</t>
        </is>
      </c>
      <c r="C2" s="54" t="inlineStr">
        <is>
          <t>Element Name</t>
        </is>
      </c>
      <c r="D2" s="54" t="inlineStr">
        <is>
          <t>Package</t>
        </is>
      </c>
      <c r="E2" s="54" t="inlineStr">
        <is>
          <t>Description</t>
        </is>
      </c>
      <c r="F2" s="54" t="inlineStr">
        <is>
          <t>Qty</t>
        </is>
      </c>
      <c r="G2" s="54" t="inlineStr">
        <is>
          <t>Unit</t>
        </is>
      </c>
      <c r="H2" s="54" t="inlineStr">
        <is>
          <t>Rate ($)</t>
        </is>
      </c>
      <c r="I2" s="54" t="inlineStr">
        <is>
          <t>Total ($)</t>
        </is>
      </c>
      <c r="J2" s="54" t="inlineStr">
        <is>
          <t>Level</t>
        </is>
      </c>
      <c r="K2" s="54" t="inlineStr">
        <is>
          <t>Room</t>
        </is>
      </c>
    </row>
    <row r="3">
      <c r="A3" t="inlineStr">
        <is>
          <t>Specialty Features</t>
        </is>
      </c>
      <c r="B3" t="inlineStr"/>
      <c r="C3" t="inlineStr"/>
      <c r="D3" t="inlineStr"/>
      <c r="E3" t="inlineStr">
        <is>
          <t>Appliance package provisional (oven + cooktop + dishwasher + rangehood)</t>
        </is>
      </c>
      <c r="F3" t="n">
        <v>2</v>
      </c>
      <c r="G3" t="inlineStr">
        <is>
          <t>No.</t>
        </is>
      </c>
      <c r="H3" s="64" t="n">
        <v>12000</v>
      </c>
      <c r="I3" s="64" t="n">
        <v>24000</v>
      </c>
      <c r="J3" t="inlineStr">
        <is>
          <t>General</t>
        </is>
      </c>
      <c r="K3" t="inlineStr"/>
    </row>
    <row r="4">
      <c r="A4" t="inlineStr">
        <is>
          <t>Specialty Features</t>
        </is>
      </c>
      <c r="B4" t="inlineStr"/>
      <c r="C4" t="inlineStr"/>
      <c r="D4" t="inlineStr"/>
      <c r="E4" t="inlineStr">
        <is>
          <t>Window coverings / blinds provisional per dwelling</t>
        </is>
      </c>
      <c r="F4" t="n">
        <v>2</v>
      </c>
      <c r="G4" t="inlineStr">
        <is>
          <t>No.</t>
        </is>
      </c>
      <c r="H4" s="64" t="n">
        <v>5000</v>
      </c>
      <c r="I4" s="64" t="n">
        <v>10000</v>
      </c>
      <c r="J4" t="inlineStr">
        <is>
          <t>General</t>
        </is>
      </c>
      <c r="K4" t="inlineStr"/>
    </row>
    <row r="5">
      <c r="A5" t="inlineStr">
        <is>
          <t>Specialty Features</t>
        </is>
      </c>
      <c r="B5" t="inlineStr"/>
      <c r="C5" t="inlineStr"/>
      <c r="D5" t="inlineStr"/>
      <c r="E5" t="inlineStr">
        <is>
          <t>Garage door and opener provisional</t>
        </is>
      </c>
      <c r="F5" t="n">
        <v>0</v>
      </c>
      <c r="G5" t="inlineStr">
        <is>
          <t>No.</t>
        </is>
      </c>
      <c r="H5" s="64" t="n">
        <v>10000</v>
      </c>
      <c r="I5" s="64" t="n">
        <v>0</v>
      </c>
      <c r="J5" t="inlineStr">
        <is>
          <t>General</t>
        </is>
      </c>
      <c r="K5" t="inlineStr"/>
    </row>
    <row r="6">
      <c r="A6" t="inlineStr">
        <is>
          <t>Specialty Features</t>
        </is>
      </c>
      <c r="B6" t="inlineStr"/>
      <c r="C6" t="inlineStr"/>
      <c r="D6" t="inlineStr"/>
      <c r="E6" t="inlineStr">
        <is>
          <t>Kitchen fitout provisional (joinery, vanities, robes per dwelling)</t>
        </is>
      </c>
      <c r="F6" t="n">
        <v>2</v>
      </c>
      <c r="G6" t="inlineStr">
        <is>
          <t>No.</t>
        </is>
      </c>
      <c r="H6" s="64" t="n">
        <v>35000</v>
      </c>
      <c r="I6" s="64" t="n">
        <v>70000</v>
      </c>
      <c r="J6" t="inlineStr">
        <is>
          <t>General</t>
        </is>
      </c>
      <c r="K6" t="inlineStr"/>
    </row>
    <row r="7">
      <c r="A7" t="inlineStr">
        <is>
          <t>Specialty Features</t>
        </is>
      </c>
      <c r="B7" t="inlineStr"/>
      <c r="C7" t="inlineStr"/>
      <c r="D7" t="inlineStr"/>
      <c r="E7" t="inlineStr">
        <is>
          <t>Laundry fitout provisional (tub + taps + cabinetry)</t>
        </is>
      </c>
      <c r="F7" t="n">
        <v>2</v>
      </c>
      <c r="G7" t="inlineStr">
        <is>
          <t>No.</t>
        </is>
      </c>
      <c r="H7" s="64" t="n">
        <v>5000</v>
      </c>
      <c r="I7" s="64" t="n">
        <v>10000</v>
      </c>
      <c r="J7" t="inlineStr">
        <is>
          <t>General</t>
        </is>
      </c>
      <c r="K7" t="inlineStr"/>
    </row>
    <row r="8">
      <c r="A8" t="inlineStr">
        <is>
          <t>Specialty Features</t>
        </is>
      </c>
      <c r="B8" t="inlineStr"/>
      <c r="C8" t="inlineStr"/>
      <c r="D8" t="inlineStr"/>
      <c r="E8" t="inlineStr">
        <is>
          <t>Stone benchtops / feature stone provisional per dwelling</t>
        </is>
      </c>
      <c r="F8" t="n">
        <v>2</v>
      </c>
      <c r="G8" t="inlineStr">
        <is>
          <t>No.</t>
        </is>
      </c>
      <c r="H8" s="64" t="n">
        <v>10000</v>
      </c>
      <c r="I8" s="64" t="n">
        <v>20000</v>
      </c>
      <c r="J8" t="inlineStr">
        <is>
          <t>General</t>
        </is>
      </c>
      <c r="K8" t="inlineStr"/>
    </row>
    <row r="9">
      <c r="A9" t="inlineStr">
        <is>
          <t>Preliminaries</t>
        </is>
      </c>
      <c r="B9" t="inlineStr"/>
      <c r="C9" t="inlineStr"/>
      <c r="D9" t="inlineStr"/>
      <c r="E9" t="inlineStr">
        <is>
          <t>Home Warranty Insurance</t>
        </is>
      </c>
      <c r="F9" t="n">
        <v>1</v>
      </c>
      <c r="G9" t="inlineStr">
        <is>
          <t>lump</t>
        </is>
      </c>
      <c r="H9" s="64" t="n">
        <v>11680</v>
      </c>
      <c r="I9" s="64" t="n">
        <v>11680</v>
      </c>
      <c r="J9" t="inlineStr">
        <is>
          <t>General</t>
        </is>
      </c>
      <c r="K9" t="inlineStr"/>
    </row>
    <row r="10">
      <c r="A10" t="inlineStr">
        <is>
          <t>Preliminaries</t>
        </is>
      </c>
      <c r="B10" t="inlineStr"/>
      <c r="C10" t="inlineStr"/>
      <c r="D10" t="inlineStr"/>
      <c r="E10" t="inlineStr">
        <is>
          <t>Long Service Levy (NSW)</t>
        </is>
      </c>
      <c r="F10" t="n">
        <v>0</v>
      </c>
      <c r="G10" t="inlineStr">
        <is>
          <t>lump</t>
        </is>
      </c>
      <c r="H10" s="64" t="n">
        <v>2653</v>
      </c>
      <c r="I10" s="64" t="n">
        <v>0</v>
      </c>
      <c r="J10" t="inlineStr">
        <is>
          <t>General</t>
        </is>
      </c>
      <c r="K10" t="inlineStr"/>
    </row>
    <row r="11">
      <c r="A11" t="inlineStr">
        <is>
          <t>Preliminaries</t>
        </is>
      </c>
      <c r="B11" t="inlineStr"/>
      <c r="C11" t="inlineStr"/>
      <c r="D11" t="inlineStr"/>
      <c r="E11" t="inlineStr">
        <is>
          <t>NSW Section 7.11 Local Infrastructure Contribution — NSW LICP 2020 (CPI-indexed quarterly; Dec-2025 rate not extracted; envelope $40-70K per dwelling-creation event)</t>
        </is>
      </c>
      <c r="F11" t="n">
        <v>1</v>
      </c>
      <c r="G11" t="inlineStr">
        <is>
          <t>lump</t>
        </is>
      </c>
      <c r="H11" s="64" t="n">
        <v>45000</v>
      </c>
      <c r="I11" s="64" t="n">
        <v>45000</v>
      </c>
      <c r="J11" t="inlineStr">
        <is>
          <t>Site</t>
        </is>
      </c>
      <c r="K11" t="inlineStr"/>
    </row>
    <row r="12">
      <c r="A12" t="inlineStr">
        <is>
          <t>Preliminaries</t>
        </is>
      </c>
      <c r="B12" t="inlineStr"/>
      <c r="C12" t="inlineStr"/>
      <c r="D12" t="inlineStr"/>
      <c r="E12" t="inlineStr">
        <is>
          <t>Section 73 Sydney Water Compliance Certificate — Developer Direct application $1,164.31 + Notice of Requirements variable (placeholder $2,500)</t>
        </is>
      </c>
      <c r="F12" t="n">
        <v>1</v>
      </c>
      <c r="G12" t="inlineStr">
        <is>
          <t>lump</t>
        </is>
      </c>
      <c r="H12" s="64" t="n">
        <v>2500</v>
      </c>
      <c r="I12" s="64" t="n">
        <v>2500</v>
      </c>
      <c r="J12" t="inlineStr">
        <is>
          <t>Site</t>
        </is>
      </c>
      <c r="K12" t="inlineStr"/>
    </row>
    <row r="13">
      <c r="A13" t="inlineStr">
        <is>
          <t>Preliminaries</t>
        </is>
      </c>
      <c r="B13" t="inlineStr"/>
      <c r="C13" t="inlineStr"/>
      <c r="D13" t="inlineStr"/>
      <c r="E13" t="inlineStr">
        <is>
          <t>NSW Council Section 138 Roads Act — kerb crossing application + bond + footpath crossover</t>
        </is>
      </c>
      <c r="F13" t="n">
        <v>1</v>
      </c>
      <c r="G13" t="inlineStr">
        <is>
          <t>lump</t>
        </is>
      </c>
      <c r="H13" s="64" t="n">
        <v>3000</v>
      </c>
      <c r="I13" s="64" t="n">
        <v>3000</v>
      </c>
      <c r="J13" t="inlineStr">
        <is>
          <t>Site</t>
        </is>
      </c>
      <c r="K13" t="inlineStr"/>
    </row>
    <row r="14">
      <c r="A14" t="inlineStr">
        <is>
          <t>Preliminaries</t>
        </is>
      </c>
      <c r="B14" t="inlineStr"/>
      <c r="C14" t="inlineStr"/>
      <c r="D14" t="inlineStr"/>
      <c r="E14" t="inlineStr">
        <is>
          <t>Strata or Torrens subdivision certificate, surveyor + plan registration (duplex)</t>
        </is>
      </c>
      <c r="F14" t="n">
        <v>1</v>
      </c>
      <c r="G14" t="inlineStr">
        <is>
          <t>lump</t>
        </is>
      </c>
      <c r="H14" s="64" t="n">
        <v>18000</v>
      </c>
      <c r="I14" s="64" t="n">
        <v>18000</v>
      </c>
      <c r="J14" t="inlineStr">
        <is>
          <t>Site</t>
        </is>
      </c>
      <c r="K14" t="inlineStr"/>
    </row>
    <row r="15">
      <c r="A15" t="inlineStr">
        <is>
          <t>Framing</t>
        </is>
      </c>
      <c r="B15" t="inlineStr"/>
      <c r="C15" t="inlineStr"/>
      <c r="D15" t="inlineStr"/>
      <c r="E15" t="inlineStr">
        <is>
          <t>Structural engineering allowance — steel lintels schedule, footing reinforcement, tie-down details, first-floor framing certification (S-series engineer's drawings absent)</t>
        </is>
      </c>
      <c r="F15" t="n">
        <v>1</v>
      </c>
      <c r="G15" t="inlineStr">
        <is>
          <t>lump</t>
        </is>
      </c>
      <c r="H15" s="64" t="n">
        <v>8000</v>
      </c>
      <c r="I15" s="64" t="n">
        <v>8000</v>
      </c>
      <c r="J15" t="inlineStr">
        <is>
          <t>Structure</t>
        </is>
      </c>
      <c r="K15" t="inlineStr"/>
    </row>
    <row r="16">
      <c r="A16" t="inlineStr">
        <is>
          <t>Stormwater Drainage</t>
        </is>
      </c>
      <c r="B16" t="inlineStr"/>
      <c r="C16" t="inlineStr"/>
      <c r="D16" t="inlineStr"/>
      <c r="E16" t="inlineStr">
        <is>
          <t>Civil engineering allowance — On-Site Detention (OSD) tank, charged-line stormwater connection, council-approved detail (NSW charged-line typical for dual-occ)</t>
        </is>
      </c>
      <c r="F16" t="n">
        <v>1</v>
      </c>
      <c r="G16" t="inlineStr">
        <is>
          <t>lump</t>
        </is>
      </c>
      <c r="H16" s="64" t="n">
        <v>25000</v>
      </c>
      <c r="I16" s="64" t="n">
        <v>25000</v>
      </c>
      <c r="J16" t="inlineStr">
        <is>
          <t>Site</t>
        </is>
      </c>
      <c r="K16" t="inlineStr"/>
    </row>
    <row r="17">
      <c r="A17" t="inlineStr">
        <is>
          <t>Electrical Services</t>
        </is>
      </c>
      <c r="B17" t="inlineStr"/>
      <c r="C17" t="inlineStr"/>
      <c r="D17" t="inlineStr"/>
      <c r="E17" t="inlineStr">
        <is>
          <t>Electrical scope-uplift allowance — sub-circuit decomposition (lighting circuits per zone, power circuits per zone, dedicated circuits to oven/cooktop/HWS/exhausts/heat lamps), intercom, EV-charge provision, garage lighting, external lighting per dwelling — to satisfy services-trade floor for standard residential</t>
        </is>
      </c>
      <c r="F17" t="n">
        <v>1</v>
      </c>
      <c r="G17" t="inlineStr">
        <is>
          <t>lump</t>
        </is>
      </c>
      <c r="H17" s="64" t="n">
        <v>20000</v>
      </c>
      <c r="I17" s="64" t="n">
        <v>20000</v>
      </c>
      <c r="J17" t="inlineStr">
        <is>
          <t>Services</t>
        </is>
      </c>
      <c r="K17" t="inlineStr"/>
    </row>
    <row r="18">
      <c r="A18" t="inlineStr">
        <is>
          <t>External Finishes</t>
        </is>
      </c>
      <c r="B18" t="inlineStr"/>
      <c r="C18" t="inlineStr"/>
      <c r="D18" t="inlineStr"/>
      <c r="E18" t="inlineStr">
        <is>
          <t>External works provisional per dwelling (landscape, paths, retaining)</t>
        </is>
      </c>
      <c r="F18" t="n">
        <v>2</v>
      </c>
      <c r="G18" t="inlineStr">
        <is>
          <t>No.</t>
        </is>
      </c>
      <c r="H18" s="64" t="n">
        <v>15000</v>
      </c>
      <c r="I18" s="64" t="n">
        <v>30000</v>
      </c>
      <c r="J18" t="inlineStr">
        <is>
          <t>General</t>
        </is>
      </c>
      <c r="K18" t="inlineStr"/>
    </row>
  </sheetData>
  <mergeCells count="1">
    <mergeCell ref="A1:K1"/>
  </mergeCells>
  <pageMargins left="0.787402" right="0.787402" top="0.787402" bottom="0.787402" header="0.3" footer="0.3"/>
  <pageSetup orientation="landscape" paperSize="8" scale="100" fitToHeight="1" fitToWidth="1" firstPageNumber="1" useFirstPageNumber="1" horizontalDpi="4294967295" verticalDpi="4294967295" copies="1"/>
  <headerFooter>
    <oddHeader/>
    <oddFooter>&amp;LGenerated by EstiFlow | 28 April 2026 | Confidential&amp;CPage &amp;P of &amp;N</oddFooter>
    <evenHeader/>
    <evenFooter>&amp;LGenerated by EstiFlow | 28 April 2026 | Confidential&amp;CPage &amp;P of &amp;N</evenFooter>
    <firstHeader/>
    <firstFooter/>
  </headerFooter>
</worksheet>
</file>

<file path=xl/worksheets/sheet6.xml><?xml version="1.0" encoding="utf-8"?>
<worksheet xmlns="http://schemas.openxmlformats.org/spreadsheetml/2006/main">
  <sheetPr>
    <tabColor rgb="FF38a169"/>
    <outlinePr summaryBelow="1" summaryRight="1"/>
    <pageSetUpPr/>
  </sheetPr>
  <dimension ref="A1:M19"/>
  <sheetViews>
    <sheetView zoomScale="100" zoomScaleNormal="100" workbookViewId="0">
      <pane ySplit="2" topLeftCell="A3" activePane="bottomLeft" state="frozen"/>
      <selection pane="bottomLeft" activeCell="A1" sqref="A1"/>
    </sheetView>
  </sheetViews>
  <sheetFormatPr baseColWidth="8" defaultRowHeight="15" outlineLevelRow="0"/>
  <cols>
    <col width="22" customWidth="1" min="1" max="1"/>
    <col width="14" customWidth="1" min="2" max="2"/>
    <col width="22" customWidth="1" min="3" max="3"/>
    <col width="18" customWidth="1" min="4" max="4"/>
    <col width="42" customWidth="1" min="5" max="5"/>
    <col width="10" customWidth="1" min="6" max="7"/>
    <col width="12" customWidth="1" min="8" max="8"/>
    <col width="14" customWidth="1" min="9" max="9"/>
    <col width="28" customWidth="1" min="10" max="10"/>
    <col width="12" customWidth="1" min="11" max="12"/>
    <col width="18" customWidth="1" min="13" max="13"/>
  </cols>
  <sheetData>
    <row r="1" ht="32" customHeight="1">
      <c r="A1" s="79" t="inlineStr">
        <is>
          <t>Openings</t>
        </is>
      </c>
    </row>
    <row r="2" ht="24" customHeight="1">
      <c r="A2" s="54" t="inlineStr">
        <is>
          <t>Trade</t>
        </is>
      </c>
      <c r="B2" s="54" t="inlineStr">
        <is>
          <t>Element Code</t>
        </is>
      </c>
      <c r="C2" s="54" t="inlineStr">
        <is>
          <t>Element Name</t>
        </is>
      </c>
      <c r="D2" s="54" t="inlineStr">
        <is>
          <t>Package</t>
        </is>
      </c>
      <c r="E2" s="54" t="inlineStr">
        <is>
          <t>Description</t>
        </is>
      </c>
      <c r="F2" s="54" t="inlineStr">
        <is>
          <t>Qty</t>
        </is>
      </c>
      <c r="G2" s="54" t="inlineStr">
        <is>
          <t>Unit</t>
        </is>
      </c>
      <c r="H2" s="54" t="inlineStr">
        <is>
          <t>Rate ($)</t>
        </is>
      </c>
      <c r="I2" s="54" t="inlineStr">
        <is>
          <t>Measure</t>
        </is>
      </c>
      <c r="J2" s="54" t="inlineStr">
        <is>
          <t>Gap Reason</t>
        </is>
      </c>
      <c r="K2" s="54" t="inlineStr">
        <is>
          <t>Dwelling</t>
        </is>
      </c>
      <c r="L2" s="54" t="inlineStr">
        <is>
          <t>Level</t>
        </is>
      </c>
      <c r="M2" s="54" t="inlineStr">
        <is>
          <t>Room</t>
        </is>
      </c>
    </row>
    <row r="3">
      <c r="A3" t="inlineStr">
        <is>
          <t>Doors &amp; Frames</t>
        </is>
      </c>
      <c r="B3" t="inlineStr"/>
      <c r="C3" t="inlineStr"/>
      <c r="D3" t="inlineStr"/>
      <c r="E3" t="inlineStr">
        <is>
          <t>External access door (measured)</t>
        </is>
      </c>
      <c r="F3" t="n">
        <v>2</v>
      </c>
      <c r="G3" t="inlineStr">
        <is>
          <t>No.</t>
        </is>
      </c>
      <c r="H3" s="64" t="n">
        <v>5000</v>
      </c>
      <c r="J3" t="inlineStr"/>
      <c r="K3" t="inlineStr"/>
      <c r="L3" t="inlineStr">
        <is>
          <t>General</t>
        </is>
      </c>
      <c r="M3" t="inlineStr"/>
    </row>
    <row r="4">
      <c r="A4" t="inlineStr">
        <is>
          <t>Doors &amp; Frames</t>
        </is>
      </c>
      <c r="B4" t="inlineStr"/>
      <c r="C4" t="inlineStr"/>
      <c r="D4" t="inlineStr"/>
      <c r="E4" t="inlineStr">
        <is>
          <t>Door hardware (hinges, latches, passage sets)</t>
        </is>
      </c>
      <c r="F4" t="n">
        <v>34</v>
      </c>
      <c r="G4" t="inlineStr">
        <is>
          <t>No.</t>
        </is>
      </c>
      <c r="H4" s="64" t="n">
        <v>85</v>
      </c>
      <c r="J4" t="inlineStr"/>
      <c r="K4" t="inlineStr"/>
      <c r="L4" t="inlineStr">
        <is>
          <t>General</t>
        </is>
      </c>
      <c r="M4" t="inlineStr"/>
    </row>
    <row r="5">
      <c r="A5" t="inlineStr">
        <is>
          <t>Doors &amp; Frames</t>
        </is>
      </c>
      <c r="B5" t="inlineStr"/>
      <c r="C5" t="inlineStr"/>
      <c r="D5" t="inlineStr"/>
      <c r="E5" t="inlineStr">
        <is>
          <t>Internal hinged door (measured)</t>
        </is>
      </c>
      <c r="F5" t="n">
        <v>22</v>
      </c>
      <c r="G5" t="inlineStr">
        <is>
          <t>No.</t>
        </is>
      </c>
      <c r="H5" s="64" t="n">
        <v>450</v>
      </c>
      <c r="J5" t="inlineStr"/>
      <c r="K5" t="inlineStr"/>
      <c r="L5" t="inlineStr">
        <is>
          <t>General</t>
        </is>
      </c>
      <c r="M5" t="inlineStr"/>
    </row>
    <row r="6">
      <c r="A6" t="inlineStr">
        <is>
          <t>Doors &amp; Frames</t>
        </is>
      </c>
      <c r="B6" t="inlineStr"/>
      <c r="C6" t="inlineStr"/>
      <c r="D6" t="inlineStr"/>
      <c r="E6" t="inlineStr">
        <is>
          <t>Internal hinged door (measured)</t>
        </is>
      </c>
      <c r="F6" t="n">
        <v>6</v>
      </c>
      <c r="G6" t="inlineStr">
        <is>
          <t>No.</t>
        </is>
      </c>
      <c r="H6" s="64" t="n">
        <v>450</v>
      </c>
      <c r="J6" t="inlineStr"/>
      <c r="K6" t="inlineStr"/>
      <c r="L6" t="inlineStr">
        <is>
          <t>General</t>
        </is>
      </c>
      <c r="M6" t="inlineStr"/>
    </row>
    <row r="7">
      <c r="A7" t="inlineStr">
        <is>
          <t>Doors &amp; Frames</t>
        </is>
      </c>
      <c r="B7" t="inlineStr"/>
      <c r="C7" t="inlineStr"/>
      <c r="D7" t="inlineStr"/>
      <c r="E7" t="inlineStr">
        <is>
          <t>External sliding glazed door (measured)</t>
        </is>
      </c>
      <c r="F7" t="n">
        <v>2</v>
      </c>
      <c r="G7" t="inlineStr">
        <is>
          <t>No.</t>
        </is>
      </c>
      <c r="H7" s="64" t="n">
        <v>4500</v>
      </c>
      <c r="J7" t="inlineStr"/>
      <c r="K7" t="inlineStr"/>
      <c r="L7" t="inlineStr">
        <is>
          <t>General</t>
        </is>
      </c>
      <c r="M7" t="inlineStr"/>
    </row>
    <row r="8">
      <c r="A8" t="inlineStr">
        <is>
          <t>Doors &amp; Frames</t>
        </is>
      </c>
      <c r="B8" t="inlineStr"/>
      <c r="C8" t="inlineStr"/>
      <c r="D8" t="inlineStr"/>
      <c r="E8" t="inlineStr">
        <is>
          <t>External sliding glazed door (measured)</t>
        </is>
      </c>
      <c r="F8" t="n">
        <v>2</v>
      </c>
      <c r="G8" t="inlineStr">
        <is>
          <t>No.</t>
        </is>
      </c>
      <c r="H8" s="64" t="n">
        <v>4500</v>
      </c>
      <c r="J8" t="inlineStr"/>
      <c r="K8" t="inlineStr"/>
      <c r="L8" t="inlineStr">
        <is>
          <t>General</t>
        </is>
      </c>
      <c r="M8" t="inlineStr"/>
    </row>
    <row r="9">
      <c r="A9" t="inlineStr">
        <is>
          <t>Doors &amp; Frames</t>
        </is>
      </c>
      <c r="B9" t="inlineStr"/>
      <c r="C9" t="inlineStr"/>
      <c r="D9" t="inlineStr"/>
      <c r="E9" t="inlineStr">
        <is>
          <t>Timber skirting boards to room perimeters</t>
        </is>
      </c>
      <c r="F9" t="n">
        <v>125</v>
      </c>
      <c r="G9" t="inlineStr">
        <is>
          <t>m</t>
        </is>
      </c>
      <c r="H9" s="64" t="n">
        <v>18</v>
      </c>
      <c r="J9" t="inlineStr"/>
      <c r="K9" t="inlineStr"/>
      <c r="L9" t="inlineStr">
        <is>
          <t>General</t>
        </is>
      </c>
      <c r="M9" t="inlineStr"/>
    </row>
    <row r="10">
      <c r="A10" t="inlineStr">
        <is>
          <t>Glazing &amp; Screens</t>
        </is>
      </c>
      <c r="B10" t="inlineStr"/>
      <c r="C10" t="inlineStr"/>
      <c r="D10" t="inlineStr"/>
      <c r="E10" t="inlineStr">
        <is>
          <t>Perimeter flashing trays to windows</t>
        </is>
      </c>
      <c r="F10" t="n">
        <v>8</v>
      </c>
      <c r="G10" t="inlineStr">
        <is>
          <t>No.</t>
        </is>
      </c>
      <c r="H10" s="64" t="n">
        <v>35</v>
      </c>
      <c r="J10" t="inlineStr"/>
      <c r="K10" t="inlineStr"/>
      <c r="L10" t="inlineStr">
        <is>
          <t>General</t>
        </is>
      </c>
      <c r="M10" t="inlineStr"/>
    </row>
    <row r="11">
      <c r="A11" t="inlineStr">
        <is>
          <t>Glazing &amp; Screens</t>
        </is>
      </c>
      <c r="B11" t="inlineStr"/>
      <c r="C11" t="inlineStr"/>
      <c r="D11" t="inlineStr"/>
      <c r="E11" t="inlineStr">
        <is>
          <t>Flyscreens / security screens to opening sashes</t>
        </is>
      </c>
      <c r="F11" t="n">
        <v>6</v>
      </c>
      <c r="G11" t="inlineStr">
        <is>
          <t>No.</t>
        </is>
      </c>
      <c r="H11" s="64" t="n">
        <v>150</v>
      </c>
      <c r="J11" t="inlineStr"/>
      <c r="K11" t="inlineStr"/>
      <c r="L11" t="inlineStr">
        <is>
          <t>General</t>
        </is>
      </c>
      <c r="M11" t="inlineStr"/>
    </row>
    <row r="12">
      <c r="A12" t="inlineStr">
        <is>
          <t>Glazing &amp; Screens</t>
        </is>
      </c>
      <c r="B12" t="inlineStr"/>
      <c r="C12" t="inlineStr"/>
      <c r="D12" t="inlineStr"/>
      <c r="E12" t="inlineStr">
        <is>
          <t>Aluminium framed window — 1800x1500 std bedroom (BASIX-compliant aluminium single clear or upgraded double clear)</t>
        </is>
      </c>
      <c r="F12" t="n">
        <v>6</v>
      </c>
      <c r="G12" t="inlineStr">
        <is>
          <t>No.</t>
        </is>
      </c>
      <c r="H12" s="64" t="n">
        <v>1450</v>
      </c>
      <c r="J12" t="inlineStr"/>
      <c r="K12" t="inlineStr"/>
      <c r="L12" t="inlineStr">
        <is>
          <t>General</t>
        </is>
      </c>
      <c r="M12" t="inlineStr"/>
    </row>
    <row r="13">
      <c r="A13" t="inlineStr">
        <is>
          <t>Glazing &amp; Screens</t>
        </is>
      </c>
      <c r="B13" t="inlineStr"/>
      <c r="C13" t="inlineStr"/>
      <c r="D13" t="inlineStr"/>
      <c r="E13" t="inlineStr">
        <is>
          <t>Aluminium framed window — 1800x1200 secondary bedroom (BASIX-compliant aluminium single clear or upgraded double clear)</t>
        </is>
      </c>
      <c r="F13" t="n">
        <v>4</v>
      </c>
      <c r="G13" t="inlineStr">
        <is>
          <t>No.</t>
        </is>
      </c>
      <c r="H13" s="64" t="n">
        <v>1250</v>
      </c>
      <c r="J13" t="inlineStr"/>
      <c r="K13" t="inlineStr"/>
      <c r="L13" t="inlineStr">
        <is>
          <t>General</t>
        </is>
      </c>
      <c r="M13" t="inlineStr"/>
    </row>
    <row r="14">
      <c r="A14" t="inlineStr">
        <is>
          <t>Glazing &amp; Screens</t>
        </is>
      </c>
      <c r="B14" t="inlineStr"/>
      <c r="C14" t="inlineStr"/>
      <c r="D14" t="inlineStr"/>
      <c r="E14" t="inlineStr">
        <is>
          <t>Aluminium framed window — 1000x1500 standard side (BASIX-compliant aluminium single clear or upgraded double clear)</t>
        </is>
      </c>
      <c r="F14" t="n">
        <v>4</v>
      </c>
      <c r="G14" t="inlineStr">
        <is>
          <t>No.</t>
        </is>
      </c>
      <c r="H14" s="64" t="n">
        <v>980</v>
      </c>
      <c r="J14" t="inlineStr"/>
      <c r="K14" t="inlineStr"/>
      <c r="L14" t="inlineStr">
        <is>
          <t>General</t>
        </is>
      </c>
      <c r="M14" t="inlineStr"/>
    </row>
    <row r="15">
      <c r="A15" t="inlineStr">
        <is>
          <t>Glazing &amp; Screens</t>
        </is>
      </c>
      <c r="B15" t="inlineStr"/>
      <c r="C15" t="inlineStr"/>
      <c r="D15" t="inlineStr"/>
      <c r="E15" t="inlineStr">
        <is>
          <t>Aluminium framed window — 900x900 obscure-glazed bath (BASIX-compliant aluminium single clear or upgraded double clear)</t>
        </is>
      </c>
      <c r="F15" t="n">
        <v>4</v>
      </c>
      <c r="G15" t="inlineStr">
        <is>
          <t>No.</t>
        </is>
      </c>
      <c r="H15" s="64" t="n">
        <v>720</v>
      </c>
      <c r="J15" t="inlineStr"/>
      <c r="K15" t="inlineStr"/>
      <c r="L15" t="inlineStr">
        <is>
          <t>General</t>
        </is>
      </c>
      <c r="M15" t="inlineStr"/>
    </row>
    <row r="16">
      <c r="A16" t="inlineStr">
        <is>
          <t>Glazing &amp; Screens</t>
        </is>
      </c>
      <c r="B16" t="inlineStr"/>
      <c r="C16" t="inlineStr"/>
      <c r="D16" t="inlineStr"/>
      <c r="E16" t="inlineStr">
        <is>
          <t>Aluminium framed window — 600x2400 narrow vertical entry/garage (BASIX-compliant aluminium single clear or upgraded double clear)</t>
        </is>
      </c>
      <c r="F16" t="n">
        <v>6</v>
      </c>
      <c r="G16" t="inlineStr">
        <is>
          <t>No.</t>
        </is>
      </c>
      <c r="H16" s="64" t="n">
        <v>1280</v>
      </c>
      <c r="J16" t="inlineStr"/>
      <c r="K16" t="inlineStr"/>
      <c r="L16" t="inlineStr">
        <is>
          <t>General</t>
        </is>
      </c>
      <c r="M16" t="inlineStr"/>
    </row>
    <row r="17">
      <c r="A17" t="inlineStr">
        <is>
          <t>Glazing &amp; Screens</t>
        </is>
      </c>
      <c r="B17" t="inlineStr"/>
      <c r="C17" t="inlineStr"/>
      <c r="D17" t="inlineStr"/>
      <c r="E17" t="inlineStr">
        <is>
          <t>Aluminium framed window — 600x1600 highlight (BASIX-compliant aluminium single clear or upgraded double clear)</t>
        </is>
      </c>
      <c r="F17" t="n">
        <v>6</v>
      </c>
      <c r="G17" t="inlineStr">
        <is>
          <t>No.</t>
        </is>
      </c>
      <c r="H17" s="64" t="n">
        <v>780</v>
      </c>
      <c r="J17" t="inlineStr"/>
      <c r="K17" t="inlineStr"/>
      <c r="L17" t="inlineStr">
        <is>
          <t>General</t>
        </is>
      </c>
      <c r="M17" t="inlineStr"/>
    </row>
    <row r="18">
      <c r="A18" t="inlineStr">
        <is>
          <t>Glazing &amp; Screens</t>
        </is>
      </c>
      <c r="B18" t="inlineStr"/>
      <c r="C18" t="inlineStr"/>
      <c r="D18" t="inlineStr"/>
      <c r="E18" t="inlineStr">
        <is>
          <t>Aluminium framed window — 1000x5500 long strip living/dining (BASIX-compliant aluminium single clear or upgraded double clear)</t>
        </is>
      </c>
      <c r="F18" t="n">
        <v>2</v>
      </c>
      <c r="G18" t="inlineStr">
        <is>
          <t>No.</t>
        </is>
      </c>
      <c r="H18" s="64" t="n">
        <v>4500</v>
      </c>
      <c r="J18" t="inlineStr"/>
      <c r="K18" t="inlineStr"/>
      <c r="L18" t="inlineStr">
        <is>
          <t>General</t>
        </is>
      </c>
      <c r="M18" t="inlineStr"/>
    </row>
    <row r="19">
      <c r="A19" t="inlineStr">
        <is>
          <t>Glazing &amp; Screens</t>
        </is>
      </c>
      <c r="B19" t="inlineStr"/>
      <c r="C19" t="inlineStr"/>
      <c r="D19" t="inlineStr"/>
      <c r="E19" t="inlineStr">
        <is>
          <t>Aluminium framed window — 1200x1500 patio-side (BASIX-compliant aluminium single clear or upgraded double clear)</t>
        </is>
      </c>
      <c r="F19" t="n">
        <v>2</v>
      </c>
      <c r="G19" t="inlineStr">
        <is>
          <t>No.</t>
        </is>
      </c>
      <c r="H19" s="64" t="n">
        <v>1100</v>
      </c>
      <c r="J19" t="inlineStr"/>
      <c r="K19" t="inlineStr"/>
      <c r="L19" t="inlineStr">
        <is>
          <t>General</t>
        </is>
      </c>
      <c r="M19" t="inlineStr"/>
    </row>
  </sheetData>
  <mergeCells count="1">
    <mergeCell ref="A1:M1"/>
  </mergeCells>
  <pageMargins left="0.787402" right="0.787402" top="0.787402" bottom="0.787402" header="0.3" footer="0.3"/>
  <pageSetup orientation="landscape" paperSize="8" scale="100" fitToHeight="1" fitToWidth="1" firstPageNumber="1" useFirstPageNumber="1" horizontalDpi="4294967295" verticalDpi="4294967295" copies="1"/>
  <headerFooter>
    <oddHeader/>
    <oddFooter>&amp;LGenerated by EstiFlow | 28 April 2026 | Confidential&amp;CPage &amp;P of &amp;N</oddFooter>
    <evenHeader/>
    <evenFooter>&amp;LGenerated by EstiFlow | 28 April 2026 | Confidential&amp;CPage &amp;P of &amp;N</evenFooter>
    <firstHeader/>
    <firstFooter/>
  </headerFooter>
</worksheet>
</file>

<file path=xl/worksheets/sheet7.xml><?xml version="1.0" encoding="utf-8"?>
<worksheet xmlns="http://schemas.openxmlformats.org/spreadsheetml/2006/main">
  <sheetPr>
    <tabColor rgb="FF38a169"/>
    <outlinePr summaryBelow="1" summaryRight="1"/>
    <pageSetUpPr/>
  </sheetPr>
  <dimension ref="A1:M25"/>
  <sheetViews>
    <sheetView zoomScale="100" zoomScaleNormal="100" workbookViewId="0">
      <pane ySplit="2" topLeftCell="A3" activePane="bottomLeft" state="frozen"/>
      <selection pane="bottomLeft" activeCell="A1" sqref="A1"/>
    </sheetView>
  </sheetViews>
  <sheetFormatPr baseColWidth="8" defaultRowHeight="15" outlineLevelRow="0"/>
  <cols>
    <col width="22" customWidth="1" min="1" max="1"/>
    <col width="14" customWidth="1" min="2" max="2"/>
    <col width="22" customWidth="1" min="3" max="3"/>
    <col width="18" customWidth="1" min="4" max="4"/>
    <col width="42" customWidth="1" min="5" max="5"/>
    <col width="10" customWidth="1" min="6" max="7"/>
    <col width="12" customWidth="1" min="8" max="8"/>
    <col width="14" customWidth="1" min="9" max="9"/>
    <col width="28" customWidth="1" min="10" max="10"/>
    <col width="12" customWidth="1" min="11" max="12"/>
    <col width="18" customWidth="1" min="13" max="13"/>
  </cols>
  <sheetData>
    <row r="1" ht="32" customHeight="1">
      <c r="A1" s="79" t="inlineStr">
        <is>
          <t>Rooms &amp; Finishes</t>
        </is>
      </c>
    </row>
    <row r="2" ht="24" customHeight="1">
      <c r="A2" s="54" t="inlineStr">
        <is>
          <t>Trade</t>
        </is>
      </c>
      <c r="B2" s="54" t="inlineStr">
        <is>
          <t>Element Code</t>
        </is>
      </c>
      <c r="C2" s="54" t="inlineStr">
        <is>
          <t>Element Name</t>
        </is>
      </c>
      <c r="D2" s="54" t="inlineStr">
        <is>
          <t>Package</t>
        </is>
      </c>
      <c r="E2" s="54" t="inlineStr">
        <is>
          <t>Description</t>
        </is>
      </c>
      <c r="F2" s="54" t="inlineStr">
        <is>
          <t>Qty</t>
        </is>
      </c>
      <c r="G2" s="54" t="inlineStr">
        <is>
          <t>Unit</t>
        </is>
      </c>
      <c r="H2" s="54" t="inlineStr">
        <is>
          <t>Rate ($)</t>
        </is>
      </c>
      <c r="I2" s="54" t="inlineStr">
        <is>
          <t>Measure</t>
        </is>
      </c>
      <c r="J2" s="54" t="inlineStr">
        <is>
          <t>Gap Reason</t>
        </is>
      </c>
      <c r="K2" s="54" t="inlineStr">
        <is>
          <t>Dwelling</t>
        </is>
      </c>
      <c r="L2" s="54" t="inlineStr">
        <is>
          <t>Level</t>
        </is>
      </c>
      <c r="M2" s="54" t="inlineStr">
        <is>
          <t>Room</t>
        </is>
      </c>
    </row>
    <row r="3">
      <c r="A3" t="inlineStr">
        <is>
          <t>Specialty Features</t>
        </is>
      </c>
      <c r="B3" t="inlineStr"/>
      <c r="C3" t="inlineStr"/>
      <c r="D3" t="inlineStr"/>
      <c r="E3" t="inlineStr">
        <is>
          <t>Appliance package provisional (oven + cooktop + dishwasher + rangehood)</t>
        </is>
      </c>
      <c r="F3" t="n">
        <v>2</v>
      </c>
      <c r="G3" t="inlineStr">
        <is>
          <t>No.</t>
        </is>
      </c>
      <c r="H3" s="64" t="n">
        <v>12000</v>
      </c>
      <c r="J3" t="inlineStr"/>
      <c r="K3" t="inlineStr"/>
      <c r="L3" t="inlineStr">
        <is>
          <t>General</t>
        </is>
      </c>
      <c r="M3" t="inlineStr"/>
    </row>
    <row r="4">
      <c r="A4" t="inlineStr">
        <is>
          <t>Specialty Features</t>
        </is>
      </c>
      <c r="B4" t="inlineStr"/>
      <c r="C4" t="inlineStr"/>
      <c r="D4" t="inlineStr"/>
      <c r="E4" t="inlineStr">
        <is>
          <t>Window coverings / blinds provisional per dwelling</t>
        </is>
      </c>
      <c r="F4" t="n">
        <v>2</v>
      </c>
      <c r="G4" t="inlineStr">
        <is>
          <t>No.</t>
        </is>
      </c>
      <c r="H4" s="64" t="n">
        <v>5000</v>
      </c>
      <c r="J4" t="inlineStr"/>
      <c r="K4" t="inlineStr"/>
      <c r="L4" t="inlineStr">
        <is>
          <t>General</t>
        </is>
      </c>
      <c r="M4" t="inlineStr"/>
    </row>
    <row r="5">
      <c r="A5" t="inlineStr">
        <is>
          <t>Specialty Features</t>
        </is>
      </c>
      <c r="B5" t="inlineStr"/>
      <c r="C5" t="inlineStr"/>
      <c r="D5" t="inlineStr"/>
      <c r="E5" t="inlineStr">
        <is>
          <t>Garage door and opener provisional</t>
        </is>
      </c>
      <c r="F5" t="n">
        <v>0</v>
      </c>
      <c r="G5" t="inlineStr">
        <is>
          <t>No.</t>
        </is>
      </c>
      <c r="H5" s="64" t="n">
        <v>10000</v>
      </c>
      <c r="J5" t="inlineStr"/>
      <c r="K5" t="inlineStr"/>
      <c r="L5" t="inlineStr">
        <is>
          <t>General</t>
        </is>
      </c>
      <c r="M5" t="inlineStr"/>
    </row>
    <row r="6">
      <c r="A6" t="inlineStr">
        <is>
          <t>Specialty Features</t>
        </is>
      </c>
      <c r="B6" t="inlineStr"/>
      <c r="C6" t="inlineStr"/>
      <c r="D6" t="inlineStr"/>
      <c r="E6" t="inlineStr">
        <is>
          <t>Garage door and opener provisional</t>
        </is>
      </c>
      <c r="F6" t="n">
        <v>2</v>
      </c>
      <c r="G6" t="inlineStr">
        <is>
          <t>No.</t>
        </is>
      </c>
      <c r="H6" s="64" t="n">
        <v>10000</v>
      </c>
      <c r="J6" t="inlineStr"/>
      <c r="K6" t="inlineStr"/>
      <c r="L6" t="inlineStr">
        <is>
          <t>General</t>
        </is>
      </c>
      <c r="M6" t="inlineStr"/>
    </row>
    <row r="7">
      <c r="A7" t="inlineStr">
        <is>
          <t>Specialty Features</t>
        </is>
      </c>
      <c r="B7" t="inlineStr"/>
      <c r="C7" t="inlineStr"/>
      <c r="D7" t="inlineStr"/>
      <c r="E7" t="inlineStr">
        <is>
          <t>Kitchen fitout provisional (joinery, vanities, robes per dwelling)</t>
        </is>
      </c>
      <c r="F7" t="n">
        <v>2</v>
      </c>
      <c r="G7" t="inlineStr">
        <is>
          <t>No.</t>
        </is>
      </c>
      <c r="H7" s="64" t="n">
        <v>35000</v>
      </c>
      <c r="J7" t="inlineStr"/>
      <c r="K7" t="inlineStr"/>
      <c r="L7" t="inlineStr">
        <is>
          <t>General</t>
        </is>
      </c>
      <c r="M7" t="inlineStr"/>
    </row>
    <row r="8">
      <c r="A8" t="inlineStr">
        <is>
          <t>Specialty Features</t>
        </is>
      </c>
      <c r="B8" t="inlineStr"/>
      <c r="C8" t="inlineStr"/>
      <c r="D8" t="inlineStr"/>
      <c r="E8" t="inlineStr">
        <is>
          <t>Laundry fitout provisional (tub + taps + cabinetry)</t>
        </is>
      </c>
      <c r="F8" t="n">
        <v>2</v>
      </c>
      <c r="G8" t="inlineStr">
        <is>
          <t>No.</t>
        </is>
      </c>
      <c r="H8" s="64" t="n">
        <v>5000</v>
      </c>
      <c r="J8" t="inlineStr"/>
      <c r="K8" t="inlineStr"/>
      <c r="L8" t="inlineStr">
        <is>
          <t>General</t>
        </is>
      </c>
      <c r="M8" t="inlineStr"/>
    </row>
    <row r="9">
      <c r="A9" t="inlineStr">
        <is>
          <t>Specialty Features</t>
        </is>
      </c>
      <c r="B9" t="inlineStr"/>
      <c r="C9" t="inlineStr"/>
      <c r="D9" t="inlineStr"/>
      <c r="E9" t="inlineStr">
        <is>
          <t>Stone benchtops / feature stone provisional per dwelling</t>
        </is>
      </c>
      <c r="F9" t="n">
        <v>2</v>
      </c>
      <c r="G9" t="inlineStr">
        <is>
          <t>No.</t>
        </is>
      </c>
      <c r="H9" s="64" t="n">
        <v>10000</v>
      </c>
      <c r="J9" t="inlineStr"/>
      <c r="K9" t="inlineStr"/>
      <c r="L9" t="inlineStr">
        <is>
          <t>General</t>
        </is>
      </c>
      <c r="M9" t="inlineStr"/>
    </row>
    <row r="10">
      <c r="A10" t="inlineStr">
        <is>
          <t>Specialty Features</t>
        </is>
      </c>
      <c r="B10" t="inlineStr"/>
      <c r="C10" t="inlineStr"/>
      <c r="D10" t="inlineStr"/>
      <c r="E10" t="inlineStr">
        <is>
          <t>Polished edge mirrors to bathrooms</t>
        </is>
      </c>
      <c r="F10" t="n">
        <v>6</v>
      </c>
      <c r="G10" t="inlineStr">
        <is>
          <t>No.</t>
        </is>
      </c>
      <c r="H10" s="64" t="n">
        <v>350</v>
      </c>
      <c r="J10" t="inlineStr"/>
      <c r="K10" t="inlineStr"/>
      <c r="L10" t="inlineStr">
        <is>
          <t>General</t>
        </is>
      </c>
      <c r="M10" t="inlineStr"/>
    </row>
    <row r="11">
      <c r="A11" t="inlineStr">
        <is>
          <t>Specialty Features</t>
        </is>
      </c>
      <c r="B11" t="inlineStr"/>
      <c r="C11" t="inlineStr"/>
      <c r="D11" t="inlineStr"/>
      <c r="E11" t="inlineStr">
        <is>
          <t>Built-in wardrobe per bedroom</t>
        </is>
      </c>
      <c r="F11" t="n">
        <v>8</v>
      </c>
      <c r="G11" t="inlineStr">
        <is>
          <t>No.</t>
        </is>
      </c>
      <c r="H11" s="64" t="n">
        <v>2000</v>
      </c>
      <c r="J11" t="inlineStr"/>
      <c r="K11" t="inlineStr"/>
      <c r="L11" t="inlineStr">
        <is>
          <t>General</t>
        </is>
      </c>
      <c r="M11" t="inlineStr"/>
    </row>
    <row r="12">
      <c r="A12" t="inlineStr">
        <is>
          <t>Specialty Features</t>
        </is>
      </c>
      <c r="B12" t="inlineStr"/>
      <c r="C12" t="inlineStr"/>
      <c r="D12" t="inlineStr"/>
      <c r="E12" t="inlineStr">
        <is>
          <t>Frameless/semi-frameless shower screens</t>
        </is>
      </c>
      <c r="F12" t="n">
        <v>5</v>
      </c>
      <c r="G12" t="inlineStr">
        <is>
          <t>No.</t>
        </is>
      </c>
      <c r="H12" s="64" t="n">
        <v>1200</v>
      </c>
      <c r="J12" t="inlineStr"/>
      <c r="K12" t="inlineStr"/>
      <c r="L12" t="inlineStr">
        <is>
          <t>General</t>
        </is>
      </c>
      <c r="M12" t="inlineStr"/>
    </row>
    <row r="13">
      <c r="A13" t="inlineStr">
        <is>
          <t>Specialty Features</t>
        </is>
      </c>
      <c r="B13" t="inlineStr"/>
      <c r="C13" t="inlineStr"/>
      <c r="D13" t="inlineStr"/>
      <c r="E13" t="inlineStr">
        <is>
          <t>Staircase treads, risers and balustrading</t>
        </is>
      </c>
      <c r="F13" t="n">
        <v>2</v>
      </c>
      <c r="G13" t="inlineStr">
        <is>
          <t>No.</t>
        </is>
      </c>
      <c r="H13" s="64" t="n">
        <v>15000</v>
      </c>
      <c r="J13" t="inlineStr"/>
      <c r="K13" t="inlineStr"/>
      <c r="L13" t="inlineStr">
        <is>
          <t>General</t>
        </is>
      </c>
      <c r="M13" t="inlineStr"/>
    </row>
    <row r="14">
      <c r="A14" t="inlineStr">
        <is>
          <t>Specialty Features</t>
        </is>
      </c>
      <c r="B14" t="inlineStr"/>
      <c r="C14" t="inlineStr"/>
      <c r="D14" t="inlineStr"/>
      <c r="E14" t="inlineStr">
        <is>
          <t>Frameless glass balustrade to 4 first-floor balconies (~16 lm) — 12mm toughened glass + base channel + handrail</t>
        </is>
      </c>
      <c r="F14" t="n">
        <v>16</v>
      </c>
      <c r="G14" t="inlineStr">
        <is>
          <t>lm</t>
        </is>
      </c>
      <c r="H14" s="64" t="n">
        <v>450</v>
      </c>
      <c r="J14" t="inlineStr"/>
      <c r="K14" t="inlineStr"/>
      <c r="L14" t="inlineStr">
        <is>
          <t>Specialty</t>
        </is>
      </c>
      <c r="M14" t="inlineStr"/>
    </row>
    <row r="15">
      <c r="A15" t="inlineStr">
        <is>
          <t>Plastering &amp; Linings</t>
        </is>
      </c>
      <c r="B15" t="inlineStr"/>
      <c r="C15" t="inlineStr"/>
      <c r="D15" t="inlineStr"/>
      <c r="E15" t="inlineStr">
        <is>
          <t>10mm or 13mm Plasterboard to ceilings</t>
        </is>
      </c>
      <c r="F15" t="n">
        <v>245</v>
      </c>
      <c r="G15" t="inlineStr">
        <is>
          <t>m2</t>
        </is>
      </c>
      <c r="H15" s="64" t="n">
        <v>60</v>
      </c>
      <c r="J15" t="inlineStr"/>
      <c r="K15" t="inlineStr"/>
      <c r="L15" t="inlineStr">
        <is>
          <t>General</t>
        </is>
      </c>
      <c r="M15" t="inlineStr"/>
    </row>
    <row r="16">
      <c r="A16" t="inlineStr">
        <is>
          <t>Plastering &amp; Linings</t>
        </is>
      </c>
      <c r="B16" t="inlineStr"/>
      <c r="C16" t="inlineStr"/>
      <c r="D16" t="inlineStr"/>
      <c r="E16" t="inlineStr">
        <is>
          <t>Standard cove cornice or square set finishing</t>
        </is>
      </c>
      <c r="F16" t="n">
        <v>356</v>
      </c>
      <c r="G16" t="inlineStr">
        <is>
          <t>m</t>
        </is>
      </c>
      <c r="H16" s="64" t="n">
        <v>18</v>
      </c>
      <c r="J16" t="inlineStr"/>
      <c r="K16" t="inlineStr"/>
      <c r="L16" t="inlineStr">
        <is>
          <t>General</t>
        </is>
      </c>
      <c r="M16" t="inlineStr"/>
    </row>
    <row r="17">
      <c r="A17" t="inlineStr">
        <is>
          <t>Plastering &amp; Linings</t>
        </is>
      </c>
      <c r="B17" t="inlineStr"/>
      <c r="C17" t="inlineStr"/>
      <c r="D17" t="inlineStr"/>
      <c r="E17" t="inlineStr">
        <is>
          <t>10mm Plasterboard to internal walls</t>
        </is>
      </c>
      <c r="F17" t="n">
        <v>583</v>
      </c>
      <c r="G17" t="inlineStr">
        <is>
          <t>m2</t>
        </is>
      </c>
      <c r="H17" s="64" t="n">
        <v>30</v>
      </c>
      <c r="J17" t="inlineStr"/>
      <c r="K17" t="inlineStr"/>
      <c r="L17" t="inlineStr">
        <is>
          <t>General</t>
        </is>
      </c>
      <c r="M17" t="inlineStr"/>
    </row>
    <row r="18">
      <c r="A18" t="inlineStr">
        <is>
          <t>Painting</t>
        </is>
      </c>
      <c r="B18" t="inlineStr"/>
      <c r="C18" t="inlineStr"/>
      <c r="D18" t="inlineStr"/>
      <c r="E18" t="inlineStr">
        <is>
          <t>Epoxy floor finish to garage</t>
        </is>
      </c>
      <c r="F18" t="n">
        <v>34</v>
      </c>
      <c r="G18" t="inlineStr">
        <is>
          <t>m2</t>
        </is>
      </c>
      <c r="H18" s="64" t="n">
        <v>45</v>
      </c>
      <c r="J18" t="inlineStr"/>
      <c r="K18" t="inlineStr"/>
      <c r="L18" t="inlineStr">
        <is>
          <t>Ground</t>
        </is>
      </c>
      <c r="M18" t="inlineStr"/>
    </row>
    <row r="19">
      <c r="A19" t="inlineStr">
        <is>
          <t>Painting</t>
        </is>
      </c>
      <c r="B19" t="inlineStr"/>
      <c r="C19" t="inlineStr"/>
      <c r="D19" t="inlineStr"/>
      <c r="E19" t="inlineStr">
        <is>
          <t>Interior ceiling paint from measured room ceiling area</t>
        </is>
      </c>
      <c r="F19" t="n">
        <v>245</v>
      </c>
      <c r="G19" t="inlineStr">
        <is>
          <t>m2</t>
        </is>
      </c>
      <c r="H19" s="64" t="n">
        <v>20</v>
      </c>
      <c r="J19" t="inlineStr"/>
      <c r="K19" t="inlineStr"/>
      <c r="L19" t="inlineStr">
        <is>
          <t>General</t>
        </is>
      </c>
      <c r="M19" t="inlineStr"/>
    </row>
    <row r="20">
      <c r="A20" t="inlineStr">
        <is>
          <t>Painting</t>
        </is>
      </c>
      <c r="B20" t="inlineStr"/>
      <c r="C20" t="inlineStr"/>
      <c r="D20" t="inlineStr"/>
      <c r="E20" t="inlineStr">
        <is>
          <t>Interior wall paint system from room wall-area calculations</t>
        </is>
      </c>
      <c r="F20" t="n">
        <v>583</v>
      </c>
      <c r="G20" t="inlineStr">
        <is>
          <t>m2</t>
        </is>
      </c>
      <c r="H20" s="64" t="n">
        <v>15</v>
      </c>
      <c r="J20" t="inlineStr"/>
      <c r="K20" t="inlineStr"/>
      <c r="L20" t="inlineStr">
        <is>
          <t>General</t>
        </is>
      </c>
      <c r="M20" t="inlineStr"/>
    </row>
    <row r="21">
      <c r="A21" t="inlineStr">
        <is>
          <t>Painting</t>
        </is>
      </c>
      <c r="B21" t="inlineStr"/>
      <c r="C21" t="inlineStr"/>
      <c r="D21" t="inlineStr"/>
      <c r="E21" t="inlineStr">
        <is>
          <t>Gloss/Semi-gloss enamel to skirtings, architraves, doors</t>
        </is>
      </c>
      <c r="F21" t="n">
        <v>368</v>
      </c>
      <c r="G21" t="inlineStr">
        <is>
          <t>m</t>
        </is>
      </c>
      <c r="H21" s="64" t="n">
        <v>10</v>
      </c>
      <c r="J21" t="inlineStr"/>
      <c r="K21" t="inlineStr"/>
      <c r="L21" t="inlineStr">
        <is>
          <t>General</t>
        </is>
      </c>
      <c r="M21" t="inlineStr"/>
    </row>
    <row r="22">
      <c r="A22" t="inlineStr">
        <is>
          <t>Floor Coverings</t>
        </is>
      </c>
      <c r="B22" t="inlineStr"/>
      <c r="C22" t="inlineStr"/>
      <c r="D22" t="inlineStr"/>
      <c r="E22" t="inlineStr">
        <is>
          <t>Carpet and premium underlay</t>
        </is>
      </c>
      <c r="F22" t="n">
        <v>86</v>
      </c>
      <c r="G22" t="inlineStr">
        <is>
          <t>m2</t>
        </is>
      </c>
      <c r="H22" s="64" t="n">
        <v>75</v>
      </c>
      <c r="J22" t="inlineStr"/>
      <c r="K22" t="inlineStr"/>
      <c r="L22" t="inlineStr">
        <is>
          <t>General</t>
        </is>
      </c>
      <c r="M22" t="inlineStr"/>
    </row>
    <row r="23">
      <c r="A23" t="inlineStr">
        <is>
          <t>Floor Coverings</t>
        </is>
      </c>
      <c r="B23" t="inlineStr"/>
      <c r="C23" t="inlineStr"/>
      <c r="D23" t="inlineStr"/>
      <c r="E23" t="inlineStr">
        <is>
          <t>Engineered timber / floating laminate flooring</t>
        </is>
      </c>
      <c r="F23" t="n">
        <v>87</v>
      </c>
      <c r="G23" t="inlineStr">
        <is>
          <t>m2</t>
        </is>
      </c>
      <c r="H23" s="64" t="n">
        <v>60</v>
      </c>
      <c r="J23" t="inlineStr"/>
      <c r="K23" t="inlineStr"/>
      <c r="L23" t="inlineStr">
        <is>
          <t>General</t>
        </is>
      </c>
      <c r="M23" t="inlineStr"/>
    </row>
    <row r="24">
      <c r="A24" t="inlineStr">
        <is>
          <t>Tiling</t>
        </is>
      </c>
      <c r="B24" t="inlineStr"/>
      <c r="C24" t="inlineStr"/>
      <c r="D24" t="inlineStr"/>
      <c r="E24" t="inlineStr">
        <is>
          <t>Wet room floor tiling package</t>
        </is>
      </c>
      <c r="F24" t="n">
        <v>28</v>
      </c>
      <c r="G24" t="inlineStr">
        <is>
          <t>m2</t>
        </is>
      </c>
      <c r="H24" s="64" t="n">
        <v>65</v>
      </c>
      <c r="J24" t="inlineStr"/>
      <c r="K24" t="inlineStr"/>
      <c r="L24" t="inlineStr">
        <is>
          <t>General</t>
        </is>
      </c>
      <c r="M24" t="inlineStr"/>
    </row>
    <row r="25">
      <c r="A25" t="inlineStr">
        <is>
          <t>Tiling</t>
        </is>
      </c>
      <c r="B25" t="inlineStr"/>
      <c r="C25" t="inlineStr"/>
      <c r="D25" t="inlineStr"/>
      <c r="E25" t="inlineStr">
        <is>
          <t>Wet room wall tiling package to 2100mm height</t>
        </is>
      </c>
      <c r="F25" t="n">
        <v>95</v>
      </c>
      <c r="G25" t="inlineStr">
        <is>
          <t>m2</t>
        </is>
      </c>
      <c r="H25" s="64" t="n">
        <v>55</v>
      </c>
      <c r="J25" t="inlineStr"/>
      <c r="K25" t="inlineStr"/>
      <c r="L25" t="inlineStr">
        <is>
          <t>General</t>
        </is>
      </c>
      <c r="M25" t="inlineStr"/>
    </row>
  </sheetData>
  <mergeCells count="1">
    <mergeCell ref="A1:M1"/>
  </mergeCells>
  <pageMargins left="0.787402" right="0.787402" top="0.787402" bottom="0.787402" header="0.3" footer="0.3"/>
  <pageSetup orientation="landscape" paperSize="8" scale="100" fitToHeight="1" fitToWidth="1" firstPageNumber="1" useFirstPageNumber="1" horizontalDpi="4294967295" verticalDpi="4294967295" copies="1"/>
  <headerFooter>
    <oddHeader/>
    <oddFooter>&amp;LGenerated by EstiFlow | 28 April 2026 | Confidential&amp;CPage &amp;P of &amp;N</oddFooter>
    <evenHeader/>
    <evenFooter>&amp;LGenerated by EstiFlow | 28 April 2026 | Confidential&amp;CPage &amp;P of &amp;N</evenFooter>
    <firstHeader/>
    <firstFooter/>
  </headerFooter>
</worksheet>
</file>

<file path=xl/worksheets/sheet8.xml><?xml version="1.0" encoding="utf-8"?>
<worksheet xmlns="http://schemas.openxmlformats.org/spreadsheetml/2006/main">
  <sheetPr>
    <tabColor rgb="FF2c5282"/>
    <outlinePr summaryBelow="1" summaryRight="1"/>
    <pageSetUpPr/>
  </sheetPr>
  <dimension ref="A1:E45"/>
  <sheetViews>
    <sheetView zoomScale="100" zoomScaleNormal="100" workbookViewId="0">
      <pane ySplit="1" topLeftCell="A2" activePane="bottomLeft" state="frozen"/>
      <selection pane="bottomLeft" activeCell="A1" sqref="A1"/>
    </sheetView>
  </sheetViews>
  <sheetFormatPr baseColWidth="8" defaultRowHeight="15" outlineLevelRow="0"/>
  <cols>
    <col width="24" customWidth="1" min="1" max="1"/>
    <col width="12" customWidth="1" min="2" max="2"/>
    <col width="44" customWidth="1" min="3" max="3"/>
    <col width="10" customWidth="1" min="4" max="4"/>
    <col width="16" customWidth="1" min="5" max="5"/>
  </cols>
  <sheetData>
    <row r="1" ht="24" customHeight="1">
      <c r="A1" s="54" t="inlineStr">
        <is>
          <t>Stage</t>
        </is>
      </c>
      <c r="B1" s="54" t="inlineStr">
        <is>
          <t>Trade Code</t>
        </is>
      </c>
      <c r="C1" s="54" t="inlineStr">
        <is>
          <t>Trade</t>
        </is>
      </c>
      <c r="D1" s="54" t="inlineStr">
        <is>
          <t>Items</t>
        </is>
      </c>
      <c r="E1" s="54" t="inlineStr">
        <is>
          <t>Subtotal ($)</t>
        </is>
      </c>
    </row>
    <row r="2">
      <c r="A2" s="55" t="inlineStr">
        <is>
          <t>Lockup Estimate</t>
        </is>
      </c>
      <c r="B2" s="55" t="inlineStr"/>
      <c r="C2" s="55" t="inlineStr">
        <is>
          <t>15 trades</t>
        </is>
      </c>
      <c r="D2" s="55" t="n">
        <v>73</v>
      </c>
      <c r="E2" s="80">
        <f>SUM(E3:E17)</f>
        <v/>
      </c>
    </row>
    <row r="3">
      <c r="A3" t="inlineStr"/>
      <c r="B3" t="inlineStr">
        <is>
          <t>SITEMGMT</t>
        </is>
      </c>
      <c r="C3" t="inlineStr">
        <is>
          <t>Site Management</t>
        </is>
      </c>
      <c r="D3" t="n">
        <v>5</v>
      </c>
      <c r="E3" s="64">
        <f>'Bill of Quantities'!I31</f>
        <v/>
      </c>
    </row>
    <row r="4">
      <c r="A4" t="inlineStr"/>
      <c r="B4" t="inlineStr">
        <is>
          <t>PRELIM</t>
        </is>
      </c>
      <c r="C4" t="inlineStr">
        <is>
          <t>Preliminaries</t>
        </is>
      </c>
      <c r="D4" t="n">
        <v>14</v>
      </c>
      <c r="E4" s="64">
        <f>'Bill of Quantities'!I21</f>
        <v/>
      </c>
    </row>
    <row r="5">
      <c r="A5" t="inlineStr"/>
      <c r="B5" t="inlineStr">
        <is>
          <t>FRM</t>
        </is>
      </c>
      <c r="C5" t="inlineStr">
        <is>
          <t>Framing</t>
        </is>
      </c>
      <c r="D5" t="n">
        <v>7</v>
      </c>
      <c r="E5" s="64">
        <f>'Bill of Quantities'!I88</f>
        <v/>
      </c>
    </row>
    <row r="6">
      <c r="A6" t="inlineStr"/>
      <c r="B6" t="inlineStr">
        <is>
          <t>MASON</t>
        </is>
      </c>
      <c r="C6" t="inlineStr">
        <is>
          <t>Masonry</t>
        </is>
      </c>
      <c r="D6" t="n">
        <v>7</v>
      </c>
      <c r="E6" s="64">
        <f>'Bill of Quantities'!I76</f>
        <v/>
      </c>
    </row>
    <row r="7">
      <c r="A7" t="inlineStr"/>
      <c r="B7" t="inlineStr">
        <is>
          <t>GLAZ</t>
        </is>
      </c>
      <c r="C7" t="inlineStr">
        <is>
          <t>Glazing &amp; Screens</t>
        </is>
      </c>
      <c r="D7" t="n">
        <v>10</v>
      </c>
      <c r="E7" s="64">
        <f>'Bill of Quantities'!I122</f>
        <v/>
      </c>
    </row>
    <row r="8">
      <c r="A8" t="inlineStr"/>
      <c r="B8" t="inlineStr">
        <is>
          <t>SLAB</t>
        </is>
      </c>
      <c r="C8" t="inlineStr">
        <is>
          <t>Concrete Slab</t>
        </is>
      </c>
      <c r="D8" t="n">
        <v>5</v>
      </c>
      <c r="E8" s="64">
        <f>'Bill of Quantities'!I61</f>
        <v/>
      </c>
    </row>
    <row r="9">
      <c r="A9" t="inlineStr"/>
      <c r="B9" t="inlineStr">
        <is>
          <t>SPECIAL</t>
        </is>
      </c>
      <c r="C9" t="inlineStr">
        <is>
          <t>Specialty Features</t>
        </is>
      </c>
      <c r="D9" t="n">
        <v>2</v>
      </c>
      <c r="E9" s="64">
        <f>'Bill of Quantities'!I148</f>
        <v/>
      </c>
    </row>
    <row r="10">
      <c r="A10" t="inlineStr"/>
      <c r="B10" t="inlineStr">
        <is>
          <t>DEMO</t>
        </is>
      </c>
      <c r="C10" t="inlineStr">
        <is>
          <t>Demolition</t>
        </is>
      </c>
      <c r="D10" t="n">
        <v>8</v>
      </c>
      <c r="E10" s="64">
        <f>'Bill of Quantities'!I44</f>
        <v/>
      </c>
    </row>
    <row r="11">
      <c r="A11" t="inlineStr"/>
      <c r="B11" t="inlineStr">
        <is>
          <t>RENDER</t>
        </is>
      </c>
      <c r="C11" t="inlineStr">
        <is>
          <t>Render</t>
        </is>
      </c>
      <c r="D11" t="n">
        <v>2</v>
      </c>
      <c r="E11" s="64">
        <f>'Bill of Quantities'!I95</f>
        <v/>
      </c>
    </row>
    <row r="12">
      <c r="A12" t="inlineStr"/>
      <c r="B12" t="inlineStr">
        <is>
          <t>ROOF</t>
        </is>
      </c>
      <c r="C12" t="inlineStr">
        <is>
          <t>Roofing</t>
        </is>
      </c>
      <c r="D12" t="n">
        <v>5</v>
      </c>
      <c r="E12" s="64">
        <f>'Bill of Quantities'!I106</f>
        <v/>
      </c>
    </row>
    <row r="13">
      <c r="A13" t="inlineStr"/>
      <c r="B13" t="inlineStr">
        <is>
          <t>PLMB</t>
        </is>
      </c>
      <c r="C13" t="inlineStr">
        <is>
          <t>Plumbing &amp; Drainage</t>
        </is>
      </c>
      <c r="D13" t="n">
        <v>2</v>
      </c>
      <c r="E13" s="64">
        <f>'Bill of Quantities'!I210</f>
        <v/>
      </c>
    </row>
    <row r="14">
      <c r="A14" t="inlineStr"/>
      <c r="B14" t="inlineStr">
        <is>
          <t>DRAIN</t>
        </is>
      </c>
      <c r="C14" t="inlineStr">
        <is>
          <t>Stormwater Drainage</t>
        </is>
      </c>
      <c r="D14" t="n">
        <v>2</v>
      </c>
      <c r="E14" s="64">
        <f>'Bill of Quantities'!I218</f>
        <v/>
      </c>
    </row>
    <row r="15">
      <c r="A15" t="inlineStr"/>
      <c r="B15" t="inlineStr">
        <is>
          <t>TERM</t>
        </is>
      </c>
      <c r="C15" t="inlineStr">
        <is>
          <t>Termite Protection</t>
        </is>
      </c>
      <c r="D15" t="n">
        <v>1</v>
      </c>
      <c r="E15" s="64">
        <f>'Bill of Quantities'!I64</f>
        <v/>
      </c>
    </row>
    <row r="16">
      <c r="A16" t="inlineStr"/>
      <c r="B16" t="inlineStr">
        <is>
          <t>EXCAV</t>
        </is>
      </c>
      <c r="C16" t="inlineStr">
        <is>
          <t>Site Preparation &amp; Earthworks</t>
        </is>
      </c>
      <c r="D16" t="n">
        <v>2</v>
      </c>
      <c r="E16" s="64">
        <f>'Bill of Quantities'!I51</f>
        <v/>
      </c>
    </row>
    <row r="17">
      <c r="A17" t="inlineStr"/>
      <c r="B17" t="inlineStr">
        <is>
          <t>ELEC</t>
        </is>
      </c>
      <c r="C17" t="inlineStr">
        <is>
          <t>Electrical Services</t>
        </is>
      </c>
      <c r="D17" t="n">
        <v>1</v>
      </c>
      <c r="E17" s="64">
        <f>'Bill of Quantities'!I236</f>
        <v/>
      </c>
    </row>
    <row r="18"/>
    <row r="19">
      <c r="A19" s="55" t="inlineStr">
        <is>
          <t>Fitout Balance to Completion</t>
        </is>
      </c>
      <c r="B19" s="55" t="inlineStr"/>
      <c r="C19" s="55" t="inlineStr">
        <is>
          <t>16 trades</t>
        </is>
      </c>
      <c r="D19" s="55" t="n">
        <v>71</v>
      </c>
      <c r="E19" s="80">
        <f>SUM(E20:E35)</f>
        <v/>
      </c>
    </row>
    <row r="20">
      <c r="A20" t="inlineStr"/>
      <c r="B20" t="inlineStr">
        <is>
          <t>SPECIAL</t>
        </is>
      </c>
      <c r="C20" t="inlineStr">
        <is>
          <t>Specialty Features</t>
        </is>
      </c>
      <c r="D20" t="n">
        <v>10</v>
      </c>
      <c r="E20" s="64">
        <f>'Bill of Quantities'!I148</f>
        <v/>
      </c>
    </row>
    <row r="21">
      <c r="A21" t="inlineStr"/>
      <c r="B21" t="inlineStr">
        <is>
          <t>DOOR</t>
        </is>
      </c>
      <c r="C21" t="inlineStr">
        <is>
          <t>Doors &amp; Frames</t>
        </is>
      </c>
      <c r="D21" t="n">
        <v>7</v>
      </c>
      <c r="E21" s="64">
        <f>'Bill of Quantities'!I131</f>
        <v/>
      </c>
    </row>
    <row r="22">
      <c r="A22" t="inlineStr"/>
      <c r="B22" t="inlineStr">
        <is>
          <t>ELEC</t>
        </is>
      </c>
      <c r="C22" t="inlineStr">
        <is>
          <t>Electrical Services</t>
        </is>
      </c>
      <c r="D22" t="n">
        <v>11</v>
      </c>
      <c r="E22" s="64">
        <f>'Bill of Quantities'!I236</f>
        <v/>
      </c>
    </row>
    <row r="23">
      <c r="A23" t="inlineStr"/>
      <c r="B23" t="inlineStr">
        <is>
          <t>HVAC</t>
        </is>
      </c>
      <c r="C23" t="inlineStr">
        <is>
          <t>Mechanical Services</t>
        </is>
      </c>
      <c r="D23" t="n">
        <v>3</v>
      </c>
      <c r="E23" s="64">
        <f>'Bill of Quantities'!I244</f>
        <v/>
      </c>
    </row>
    <row r="24">
      <c r="A24" t="inlineStr"/>
      <c r="B24" t="inlineStr">
        <is>
          <t>PLSTR</t>
        </is>
      </c>
      <c r="C24" t="inlineStr">
        <is>
          <t>Plastering &amp; Linings</t>
        </is>
      </c>
      <c r="D24" t="n">
        <v>3</v>
      </c>
      <c r="E24" s="64">
        <f>'Bill of Quantities'!I175</f>
        <v/>
      </c>
    </row>
    <row r="25">
      <c r="A25" t="inlineStr"/>
      <c r="B25" t="inlineStr">
        <is>
          <t>PLMB</t>
        </is>
      </c>
      <c r="C25" t="inlineStr">
        <is>
          <t>Plumbing &amp; Drainage</t>
        </is>
      </c>
      <c r="D25" t="n">
        <v>12</v>
      </c>
      <c r="E25" s="64">
        <f>'Bill of Quantities'!I210</f>
        <v/>
      </c>
    </row>
    <row r="26">
      <c r="A26" t="inlineStr"/>
      <c r="B26" t="inlineStr">
        <is>
          <t>EXT</t>
        </is>
      </c>
      <c r="C26" t="inlineStr">
        <is>
          <t>External Finishes</t>
        </is>
      </c>
      <c r="D26" t="n">
        <v>2</v>
      </c>
      <c r="E26" s="64">
        <f>'Bill of Quantities'!I261</f>
        <v/>
      </c>
    </row>
    <row r="27">
      <c r="A27" t="inlineStr"/>
      <c r="B27" t="inlineStr">
        <is>
          <t>DRAIN</t>
        </is>
      </c>
      <c r="C27" t="inlineStr">
        <is>
          <t>Stormwater Drainage</t>
        </is>
      </c>
      <c r="D27" t="n">
        <v>3</v>
      </c>
      <c r="E27" s="64">
        <f>'Bill of Quantities'!I218</f>
        <v/>
      </c>
    </row>
    <row r="28">
      <c r="A28" t="inlineStr"/>
      <c r="B28" t="inlineStr">
        <is>
          <t>PAINT</t>
        </is>
      </c>
      <c r="C28" t="inlineStr">
        <is>
          <t>Painting</t>
        </is>
      </c>
      <c r="D28" t="n">
        <v>4</v>
      </c>
      <c r="E28" s="64">
        <f>'Bill of Quantities'!I254</f>
        <v/>
      </c>
    </row>
    <row r="29">
      <c r="A29" t="inlineStr"/>
      <c r="B29" t="inlineStr">
        <is>
          <t>PAVE</t>
        </is>
      </c>
      <c r="C29" t="inlineStr">
        <is>
          <t>Paving &amp; Roadworks</t>
        </is>
      </c>
      <c r="D29" t="n">
        <v>2</v>
      </c>
      <c r="E29" s="64">
        <f>'Bill of Quantities'!I265</f>
        <v/>
      </c>
    </row>
    <row r="30">
      <c r="A30" t="inlineStr"/>
      <c r="B30" t="inlineStr">
        <is>
          <t>FENCE</t>
        </is>
      </c>
      <c r="C30" t="inlineStr">
        <is>
          <t>Fencing</t>
        </is>
      </c>
      <c r="D30" t="n">
        <v>1</v>
      </c>
      <c r="E30" s="64">
        <f>'Bill of Quantities'!I268</f>
        <v/>
      </c>
    </row>
    <row r="31">
      <c r="A31" t="inlineStr"/>
      <c r="B31" t="inlineStr">
        <is>
          <t>INSUL</t>
        </is>
      </c>
      <c r="C31" t="inlineStr">
        <is>
          <t>Insulation</t>
        </is>
      </c>
      <c r="D31" t="n">
        <v>3</v>
      </c>
      <c r="E31" s="64">
        <f>'Bill of Quantities'!I157</f>
        <v/>
      </c>
    </row>
    <row r="32">
      <c r="A32" t="inlineStr"/>
      <c r="B32" t="inlineStr">
        <is>
          <t>FLOOR</t>
        </is>
      </c>
      <c r="C32" t="inlineStr">
        <is>
          <t>Floor Coverings</t>
        </is>
      </c>
      <c r="D32" t="n">
        <v>2</v>
      </c>
      <c r="E32" s="64">
        <f>'Bill of Quantities'!I182</f>
        <v/>
      </c>
    </row>
    <row r="33">
      <c r="A33" t="inlineStr"/>
      <c r="B33" t="inlineStr">
        <is>
          <t>WATERPROOF</t>
        </is>
      </c>
      <c r="C33" t="inlineStr">
        <is>
          <t>Waterproofing</t>
        </is>
      </c>
      <c r="D33" t="n">
        <v>3</v>
      </c>
      <c r="E33" s="64">
        <f>'Bill of Quantities'!I166</f>
        <v/>
      </c>
    </row>
    <row r="34">
      <c r="A34" t="inlineStr"/>
      <c r="B34" t="inlineStr">
        <is>
          <t>TILE</t>
        </is>
      </c>
      <c r="C34" t="inlineStr">
        <is>
          <t>Tiling</t>
        </is>
      </c>
      <c r="D34" t="n">
        <v>2</v>
      </c>
      <c r="E34" s="64">
        <f>'Bill of Quantities'!I190</f>
        <v/>
      </c>
    </row>
    <row r="35">
      <c r="A35" t="inlineStr"/>
      <c r="B35" t="inlineStr">
        <is>
          <t>PRELIM</t>
        </is>
      </c>
      <c r="C35" t="inlineStr">
        <is>
          <t>Preliminaries</t>
        </is>
      </c>
      <c r="D35" t="n">
        <v>3</v>
      </c>
      <c r="E35" s="64">
        <f>'Bill of Quantities'!I21</f>
        <v/>
      </c>
    </row>
    <row r="36"/>
    <row r="37">
      <c r="A37" s="81" t="inlineStr">
        <is>
          <t>Full Fitout Net Total</t>
        </is>
      </c>
      <c r="B37" s="81" t="inlineStr"/>
      <c r="C37" s="81" t="inlineStr">
        <is>
          <t>Lockup + Fitout (before builder margin and GST)</t>
        </is>
      </c>
      <c r="D37" s="81" t="n">
        <v>144</v>
      </c>
      <c r="E37" s="78">
        <f>'Bill of Quantities'!I271</f>
        <v/>
      </c>
    </row>
    <row r="38"/>
    <row r="39">
      <c r="A39" s="82" t="inlineStr">
        <is>
          <t>Commercial Reconciliation</t>
        </is>
      </c>
      <c r="B39" s="82" t="inlineStr"/>
      <c r="C39" s="82" t="inlineStr">
        <is>
          <t>Net Construction Total (ex GST, ex margin)</t>
        </is>
      </c>
      <c r="D39" s="82" t="inlineStr"/>
      <c r="E39" s="75">
        <f>'Bill of Quantities'!I271</f>
        <v/>
      </c>
    </row>
    <row r="40">
      <c r="A40" s="82" t="inlineStr">
        <is>
          <t>Commercial Reconciliation</t>
        </is>
      </c>
      <c r="B40" s="82" t="inlineStr"/>
      <c r="C40" s="82" t="inlineStr">
        <is>
          <t>Builder Margin</t>
        </is>
      </c>
      <c r="D40" s="82" t="inlineStr"/>
      <c r="E40" s="75">
        <f>'Bill of Quantities'!I273</f>
        <v/>
      </c>
    </row>
    <row r="41">
      <c r="A41" s="82" t="inlineStr">
        <is>
          <t>Commercial Reconciliation</t>
        </is>
      </c>
      <c r="B41" s="82" t="inlineStr"/>
      <c r="C41" s="82" t="inlineStr">
        <is>
          <t>Contract Subtotal (ex GST)</t>
        </is>
      </c>
      <c r="D41" s="82" t="inlineStr"/>
      <c r="E41" s="75">
        <f>'Bill of Quantities'!I271+'Bill of Quantities'!I272+'Bill of Quantities'!I273</f>
        <v/>
      </c>
    </row>
    <row r="42">
      <c r="A42" s="82" t="inlineStr">
        <is>
          <t>Commercial Reconciliation</t>
        </is>
      </c>
      <c r="B42" s="82" t="inlineStr"/>
      <c r="C42" s="82" t="inlineStr">
        <is>
          <t>GST (10%) on Contract Subtotal</t>
        </is>
      </c>
      <c r="D42" s="82" t="inlineStr"/>
      <c r="E42" s="75">
        <f>'Bill of Quantities'!I274</f>
        <v/>
      </c>
    </row>
    <row r="43">
      <c r="A43" s="81" t="inlineStr">
        <is>
          <t>Commercial Reconciliation</t>
        </is>
      </c>
      <c r="B43" s="81" t="inlineStr"/>
      <c r="C43" s="81" t="inlineStr">
        <is>
          <t>Total Contract Value (inc GST)</t>
        </is>
      </c>
      <c r="D43" s="81" t="inlineStr"/>
      <c r="E43" s="78">
        <f>'Bill of Quantities'!I275</f>
        <v/>
      </c>
    </row>
    <row r="44"/>
    <row r="45">
      <c r="A45" t="inlineStr">
        <is>
          <t>Commercial Note</t>
        </is>
      </c>
      <c r="B45" t="inlineStr"/>
      <c r="C45" s="83" t="inlineStr">
        <is>
          <t>Lockup and fitout staging remains NET. Contract totals above include builder margin and GST.</t>
        </is>
      </c>
      <c r="D45" t="inlineStr"/>
      <c r="E45" t="inlineStr"/>
    </row>
  </sheetData>
  <autoFilter ref="A1:E1"/>
  <pageMargins left="0.787402" right="0.787402" top="0.787402" bottom="0.787402" header="0.3" footer="0.3"/>
  <pageSetup orientation="landscape" paperSize="8" scale="100" fitToHeight="1" fitToWidth="1" firstPageNumber="1" useFirstPageNumber="1" horizontalDpi="4294967295" verticalDpi="4294967295" copies="1"/>
  <headerFooter>
    <oddHeader/>
    <oddFooter>&amp;LGenerated by EstiFlow | 28 April 2026 | Confidential&amp;CPage &amp;P of &amp;N</oddFooter>
    <evenHeader/>
    <evenFooter>&amp;LGenerated by EstiFlow | 28 April 2026 | Confidential&amp;CPage &amp;P of &amp;N</evenFooter>
    <firstHeader/>
    <firstFooter/>
  </headerFooter>
</worksheet>
</file>

<file path=xl/worksheets/sheet9.xml><?xml version="1.0" encoding="utf-8"?>
<worksheet xmlns="http://schemas.openxmlformats.org/spreadsheetml/2006/main">
  <sheetPr>
    <tabColor rgb="FF3182ce"/>
    <outlinePr summaryBelow="1" summaryRight="1"/>
    <pageSetUpPr/>
  </sheetPr>
  <dimension ref="A1:E49"/>
  <sheetViews>
    <sheetView zoomScale="100" zoomScaleNormal="100" workbookViewId="0">
      <pane ySplit="1" topLeftCell="A2" activePane="bottomLeft" state="frozen"/>
      <selection pane="bottomLeft" activeCell="A1" sqref="A1"/>
    </sheetView>
  </sheetViews>
  <sheetFormatPr baseColWidth="8" defaultRowHeight="15" outlineLevelRow="0"/>
  <cols>
    <col width="5" customWidth="1" min="1" max="1"/>
    <col width="30" customWidth="1" min="2" max="2"/>
    <col width="10" customWidth="1" min="3" max="3"/>
    <col width="15" customWidth="1" min="4" max="4"/>
    <col width="12" customWidth="1" min="5" max="5"/>
  </cols>
  <sheetData>
    <row r="1" ht="24" customHeight="1">
      <c r="A1" s="54" t="inlineStr">
        <is>
          <t>#</t>
        </is>
      </c>
      <c r="B1" s="54" t="inlineStr">
        <is>
          <t>Trade</t>
        </is>
      </c>
      <c r="C1" s="54" t="inlineStr">
        <is>
          <t>Items</t>
        </is>
      </c>
      <c r="D1" s="54" t="inlineStr">
        <is>
          <t>Total ($)</t>
        </is>
      </c>
      <c r="E1" s="54" t="inlineStr">
        <is>
          <t>% of Total</t>
        </is>
      </c>
    </row>
    <row r="2">
      <c r="A2" s="55" t="inlineStr"/>
      <c r="B2" s="55" t="inlineStr">
        <is>
          <t>1. Preliminaries</t>
        </is>
      </c>
      <c r="C2" s="55" t="n">
        <v>17</v>
      </c>
      <c r="D2" s="80">
        <f>'Bill of Quantities'!I22</f>
        <v/>
      </c>
      <c r="E2" s="84">
        <f>IF('Bill of Quantities'!I271=0,0,D2/'Bill of Quantities'!I271)</f>
        <v/>
      </c>
    </row>
    <row r="3">
      <c r="A3" t="n">
        <v>1</v>
      </c>
      <c r="B3" t="inlineStr">
        <is>
          <t xml:space="preserve">    Preliminaries</t>
        </is>
      </c>
      <c r="C3" t="n">
        <v>17</v>
      </c>
      <c r="D3" s="64">
        <f>'Bill of Quantities'!I21</f>
        <v/>
      </c>
      <c r="E3" s="85">
        <f>IF('Bill of Quantities'!I271=0,0,D3/'Bill of Quantities'!I271)</f>
        <v/>
      </c>
    </row>
    <row r="4">
      <c r="A4" s="55" t="inlineStr"/>
      <c r="B4" s="55" t="inlineStr">
        <is>
          <t>2. Site Management</t>
        </is>
      </c>
      <c r="C4" s="55" t="n">
        <v>5</v>
      </c>
      <c r="D4" s="80">
        <f>'Bill of Quantities'!I32</f>
        <v/>
      </c>
      <c r="E4" s="84">
        <f>IF('Bill of Quantities'!I271=0,0,D4/'Bill of Quantities'!I271)</f>
        <v/>
      </c>
    </row>
    <row r="5">
      <c r="A5" t="n">
        <v>2</v>
      </c>
      <c r="B5" t="inlineStr">
        <is>
          <t xml:space="preserve">    Site Management</t>
        </is>
      </c>
      <c r="C5" t="n">
        <v>5</v>
      </c>
      <c r="D5" s="64">
        <f>'Bill of Quantities'!I31</f>
        <v/>
      </c>
      <c r="E5" s="85">
        <f>IF('Bill of Quantities'!I271=0,0,D5/'Bill of Quantities'!I271)</f>
        <v/>
      </c>
    </row>
    <row r="6">
      <c r="A6" s="55" t="inlineStr"/>
      <c r="B6" s="55" t="inlineStr">
        <is>
          <t>3. Demolition</t>
        </is>
      </c>
      <c r="C6" s="55" t="n">
        <v>8</v>
      </c>
      <c r="D6" s="80">
        <f>'Bill of Quantities'!I45</f>
        <v/>
      </c>
      <c r="E6" s="84">
        <f>IF('Bill of Quantities'!I271=0,0,D6/'Bill of Quantities'!I271)</f>
        <v/>
      </c>
    </row>
    <row r="7">
      <c r="A7" t="n">
        <v>3</v>
      </c>
      <c r="B7" t="inlineStr">
        <is>
          <t xml:space="preserve">    Demolition</t>
        </is>
      </c>
      <c r="C7" t="n">
        <v>8</v>
      </c>
      <c r="D7" s="64">
        <f>'Bill of Quantities'!I44</f>
        <v/>
      </c>
      <c r="E7" s="85">
        <f>IF('Bill of Quantities'!I271=0,0,D7/'Bill of Quantities'!I271)</f>
        <v/>
      </c>
    </row>
    <row r="8">
      <c r="A8" s="55" t="inlineStr"/>
      <c r="B8" s="55" t="inlineStr">
        <is>
          <t>4. Excavation</t>
        </is>
      </c>
      <c r="C8" s="55" t="n">
        <v>2</v>
      </c>
      <c r="D8" s="80">
        <f>'Bill of Quantities'!I52</f>
        <v/>
      </c>
      <c r="E8" s="84">
        <f>IF('Bill of Quantities'!I271=0,0,D8/'Bill of Quantities'!I271)</f>
        <v/>
      </c>
    </row>
    <row r="9">
      <c r="A9" t="n">
        <v>4</v>
      </c>
      <c r="B9" t="inlineStr">
        <is>
          <t xml:space="preserve">    Site Preparation &amp; Earthworks</t>
        </is>
      </c>
      <c r="C9" t="n">
        <v>2</v>
      </c>
      <c r="D9" s="64">
        <f>'Bill of Quantities'!I51</f>
        <v/>
      </c>
      <c r="E9" s="85">
        <f>IF('Bill of Quantities'!I271=0,0,D9/'Bill of Quantities'!I271)</f>
        <v/>
      </c>
    </row>
    <row r="10">
      <c r="A10" s="55" t="inlineStr"/>
      <c r="B10" s="55" t="inlineStr">
        <is>
          <t>6. Substructure</t>
        </is>
      </c>
      <c r="C10" s="55" t="n">
        <v>6</v>
      </c>
      <c r="D10" s="80">
        <f>'Bill of Quantities'!I65</f>
        <v/>
      </c>
      <c r="E10" s="84">
        <f>IF('Bill of Quantities'!I271=0,0,D10/'Bill of Quantities'!I271)</f>
        <v/>
      </c>
    </row>
    <row r="11">
      <c r="A11" t="n">
        <v>5</v>
      </c>
      <c r="B11" t="inlineStr">
        <is>
          <t xml:space="preserve">    Concrete Slab</t>
        </is>
      </c>
      <c r="C11" t="n">
        <v>5</v>
      </c>
      <c r="D11" s="64">
        <f>'Bill of Quantities'!I61</f>
        <v/>
      </c>
      <c r="E11" s="85">
        <f>IF('Bill of Quantities'!I271=0,0,D11/'Bill of Quantities'!I271)</f>
        <v/>
      </c>
    </row>
    <row r="12">
      <c r="A12" t="n">
        <v>6</v>
      </c>
      <c r="B12" t="inlineStr">
        <is>
          <t xml:space="preserve">    Termite Protection</t>
        </is>
      </c>
      <c r="C12" t="n">
        <v>1</v>
      </c>
      <c r="D12" s="64">
        <f>'Bill of Quantities'!I64</f>
        <v/>
      </c>
      <c r="E12" s="85">
        <f>IF('Bill of Quantities'!I271=0,0,D12/'Bill of Quantities'!I271)</f>
        <v/>
      </c>
    </row>
    <row r="13">
      <c r="A13" s="55" t="inlineStr"/>
      <c r="B13" s="55" t="inlineStr">
        <is>
          <t>7. Masonry</t>
        </is>
      </c>
      <c r="C13" s="55" t="n">
        <v>7</v>
      </c>
      <c r="D13" s="80">
        <f>'Bill of Quantities'!I77</f>
        <v/>
      </c>
      <c r="E13" s="84">
        <f>IF('Bill of Quantities'!I271=0,0,D13/'Bill of Quantities'!I271)</f>
        <v/>
      </c>
    </row>
    <row r="14">
      <c r="A14" t="n">
        <v>7</v>
      </c>
      <c r="B14" t="inlineStr">
        <is>
          <t xml:space="preserve">    Masonry</t>
        </is>
      </c>
      <c r="C14" t="n">
        <v>7</v>
      </c>
      <c r="D14" s="64">
        <f>'Bill of Quantities'!I76</f>
        <v/>
      </c>
      <c r="E14" s="85">
        <f>IF('Bill of Quantities'!I271=0,0,D14/'Bill of Quantities'!I271)</f>
        <v/>
      </c>
    </row>
    <row r="15">
      <c r="A15" s="55" t="inlineStr"/>
      <c r="B15" s="55" t="inlineStr">
        <is>
          <t>8. Structural Carpentry</t>
        </is>
      </c>
      <c r="C15" s="55" t="n">
        <v>7</v>
      </c>
      <c r="D15" s="80">
        <f>'Bill of Quantities'!I89</f>
        <v/>
      </c>
      <c r="E15" s="84">
        <f>IF('Bill of Quantities'!I271=0,0,D15/'Bill of Quantities'!I271)</f>
        <v/>
      </c>
    </row>
    <row r="16">
      <c r="A16" t="n">
        <v>8</v>
      </c>
      <c r="B16" t="inlineStr">
        <is>
          <t xml:space="preserve">    Framing</t>
        </is>
      </c>
      <c r="C16" t="n">
        <v>7</v>
      </c>
      <c r="D16" s="64">
        <f>'Bill of Quantities'!I88</f>
        <v/>
      </c>
      <c r="E16" s="85">
        <f>IF('Bill of Quantities'!I271=0,0,D16/'Bill of Quantities'!I271)</f>
        <v/>
      </c>
    </row>
    <row r="17">
      <c r="A17" s="55" t="inlineStr"/>
      <c r="B17" s="55" t="inlineStr">
        <is>
          <t>9. Render/Cladding</t>
        </is>
      </c>
      <c r="C17" s="55" t="n">
        <v>2</v>
      </c>
      <c r="D17" s="80">
        <f>'Bill of Quantities'!I96</f>
        <v/>
      </c>
      <c r="E17" s="84">
        <f>IF('Bill of Quantities'!I271=0,0,D17/'Bill of Quantities'!I271)</f>
        <v/>
      </c>
    </row>
    <row r="18">
      <c r="A18" t="n">
        <v>9</v>
      </c>
      <c r="B18" t="inlineStr">
        <is>
          <t xml:space="preserve">    Render</t>
        </is>
      </c>
      <c r="C18" t="n">
        <v>2</v>
      </c>
      <c r="D18" s="64">
        <f>'Bill of Quantities'!I95</f>
        <v/>
      </c>
      <c r="E18" s="85">
        <f>IF('Bill of Quantities'!I271=0,0,D18/'Bill of Quantities'!I271)</f>
        <v/>
      </c>
    </row>
    <row r="19">
      <c r="A19" s="55" t="inlineStr"/>
      <c r="B19" s="55" t="inlineStr">
        <is>
          <t>10. Roofing</t>
        </is>
      </c>
      <c r="C19" s="55" t="n">
        <v>5</v>
      </c>
      <c r="D19" s="80">
        <f>'Bill of Quantities'!I107</f>
        <v/>
      </c>
      <c r="E19" s="84">
        <f>IF('Bill of Quantities'!I271=0,0,D19/'Bill of Quantities'!I271)</f>
        <v/>
      </c>
    </row>
    <row r="20">
      <c r="A20" t="n">
        <v>10</v>
      </c>
      <c r="B20" t="inlineStr">
        <is>
          <t xml:space="preserve">    Roofing</t>
        </is>
      </c>
      <c r="C20" t="n">
        <v>5</v>
      </c>
      <c r="D20" s="64">
        <f>'Bill of Quantities'!I106</f>
        <v/>
      </c>
      <c r="E20" s="85">
        <f>IF('Bill of Quantities'!I271=0,0,D20/'Bill of Quantities'!I271)</f>
        <v/>
      </c>
    </row>
    <row r="21">
      <c r="A21" s="55" t="inlineStr"/>
      <c r="B21" s="55" t="inlineStr">
        <is>
          <t>11. Windows and Doors</t>
        </is>
      </c>
      <c r="C21" s="55" t="n">
        <v>17</v>
      </c>
      <c r="D21" s="80">
        <f>'Bill of Quantities'!I132</f>
        <v/>
      </c>
      <c r="E21" s="84">
        <f>IF('Bill of Quantities'!I271=0,0,D21/'Bill of Quantities'!I271)</f>
        <v/>
      </c>
    </row>
    <row r="22">
      <c r="A22" t="n">
        <v>11</v>
      </c>
      <c r="B22" t="inlineStr">
        <is>
          <t xml:space="preserve">    Glazing &amp; Screens</t>
        </is>
      </c>
      <c r="C22" t="n">
        <v>10</v>
      </c>
      <c r="D22" s="64">
        <f>'Bill of Quantities'!I122</f>
        <v/>
      </c>
      <c r="E22" s="85">
        <f>IF('Bill of Quantities'!I271=0,0,D22/'Bill of Quantities'!I271)</f>
        <v/>
      </c>
    </row>
    <row r="23">
      <c r="A23" t="n">
        <v>12</v>
      </c>
      <c r="B23" t="inlineStr">
        <is>
          <t xml:space="preserve">    Doors &amp; Frames</t>
        </is>
      </c>
      <c r="C23" t="n">
        <v>7</v>
      </c>
      <c r="D23" s="64">
        <f>'Bill of Quantities'!I131</f>
        <v/>
      </c>
      <c r="E23" s="85">
        <f>IF('Bill of Quantities'!I271=0,0,D23/'Bill of Quantities'!I271)</f>
        <v/>
      </c>
    </row>
    <row r="24">
      <c r="A24" s="55" t="inlineStr"/>
      <c r="B24" s="55" t="inlineStr">
        <is>
          <t>12. Fitoff</t>
        </is>
      </c>
      <c r="C24" s="55" t="n">
        <v>12</v>
      </c>
      <c r="D24" s="80">
        <f>'Bill of Quantities'!I149</f>
        <v/>
      </c>
      <c r="E24" s="84">
        <f>IF('Bill of Quantities'!I271=0,0,D24/'Bill of Quantities'!I271)</f>
        <v/>
      </c>
    </row>
    <row r="25">
      <c r="A25" t="n">
        <v>13</v>
      </c>
      <c r="B25" t="inlineStr">
        <is>
          <t xml:space="preserve">    Specialty Features</t>
        </is>
      </c>
      <c r="C25" t="n">
        <v>12</v>
      </c>
      <c r="D25" s="64">
        <f>'Bill of Quantities'!I148</f>
        <v/>
      </c>
      <c r="E25" s="85">
        <f>IF('Bill of Quantities'!I271=0,0,D25/'Bill of Quantities'!I271)</f>
        <v/>
      </c>
    </row>
    <row r="26">
      <c r="A26" s="55" t="inlineStr"/>
      <c r="B26" s="55" t="inlineStr">
        <is>
          <t>14. Insulation</t>
        </is>
      </c>
      <c r="C26" s="55" t="n">
        <v>3</v>
      </c>
      <c r="D26" s="80">
        <f>'Bill of Quantities'!I158</f>
        <v/>
      </c>
      <c r="E26" s="84">
        <f>IF('Bill of Quantities'!I271=0,0,D26/'Bill of Quantities'!I271)</f>
        <v/>
      </c>
    </row>
    <row r="27">
      <c r="A27" t="n">
        <v>14</v>
      </c>
      <c r="B27" t="inlineStr">
        <is>
          <t xml:space="preserve">    Insulation</t>
        </is>
      </c>
      <c r="C27" t="n">
        <v>3</v>
      </c>
      <c r="D27" s="64">
        <f>'Bill of Quantities'!I157</f>
        <v/>
      </c>
      <c r="E27" s="85">
        <f>IF('Bill of Quantities'!I271=0,0,D27/'Bill of Quantities'!I271)</f>
        <v/>
      </c>
    </row>
    <row r="28">
      <c r="A28" s="55" t="inlineStr"/>
      <c r="B28" s="55" t="inlineStr">
        <is>
          <t>15. Waterproofing</t>
        </is>
      </c>
      <c r="C28" s="55" t="n">
        <v>3</v>
      </c>
      <c r="D28" s="80">
        <f>'Bill of Quantities'!I167</f>
        <v/>
      </c>
      <c r="E28" s="84">
        <f>IF('Bill of Quantities'!I271=0,0,D28/'Bill of Quantities'!I271)</f>
        <v/>
      </c>
    </row>
    <row r="29">
      <c r="A29" t="n">
        <v>15</v>
      </c>
      <c r="B29" t="inlineStr">
        <is>
          <t xml:space="preserve">    Waterproofing</t>
        </is>
      </c>
      <c r="C29" t="n">
        <v>3</v>
      </c>
      <c r="D29" s="64">
        <f>'Bill of Quantities'!I166</f>
        <v/>
      </c>
      <c r="E29" s="85">
        <f>IF('Bill of Quantities'!I271=0,0,D29/'Bill of Quantities'!I271)</f>
        <v/>
      </c>
    </row>
    <row r="30">
      <c r="A30" s="55" t="inlineStr"/>
      <c r="B30" s="55" t="inlineStr">
        <is>
          <t>16. Plasterboard</t>
        </is>
      </c>
      <c r="C30" s="55" t="n">
        <v>3</v>
      </c>
      <c r="D30" s="80">
        <f>'Bill of Quantities'!I176</f>
        <v/>
      </c>
      <c r="E30" s="84">
        <f>IF('Bill of Quantities'!I271=0,0,D30/'Bill of Quantities'!I271)</f>
        <v/>
      </c>
    </row>
    <row r="31">
      <c r="A31" t="n">
        <v>16</v>
      </c>
      <c r="B31" t="inlineStr">
        <is>
          <t xml:space="preserve">    Plastering &amp; Linings</t>
        </is>
      </c>
      <c r="C31" t="n">
        <v>3</v>
      </c>
      <c r="D31" s="64">
        <f>'Bill of Quantities'!I175</f>
        <v/>
      </c>
      <c r="E31" s="85">
        <f>IF('Bill of Quantities'!I271=0,0,D31/'Bill of Quantities'!I271)</f>
        <v/>
      </c>
    </row>
    <row r="32">
      <c r="A32" s="55" t="inlineStr"/>
      <c r="B32" s="55" t="inlineStr">
        <is>
          <t>17. Floor Finishes</t>
        </is>
      </c>
      <c r="C32" s="55" t="n">
        <v>2</v>
      </c>
      <c r="D32" s="80">
        <f>'Bill of Quantities'!I183</f>
        <v/>
      </c>
      <c r="E32" s="84">
        <f>IF('Bill of Quantities'!I271=0,0,D32/'Bill of Quantities'!I271)</f>
        <v/>
      </c>
    </row>
    <row r="33">
      <c r="A33" t="n">
        <v>17</v>
      </c>
      <c r="B33" t="inlineStr">
        <is>
          <t xml:space="preserve">    Floor Coverings</t>
        </is>
      </c>
      <c r="C33" t="n">
        <v>2</v>
      </c>
      <c r="D33" s="64">
        <f>'Bill of Quantities'!I182</f>
        <v/>
      </c>
      <c r="E33" s="85">
        <f>IF('Bill of Quantities'!I271=0,0,D33/'Bill of Quantities'!I271)</f>
        <v/>
      </c>
    </row>
    <row r="34">
      <c r="A34" s="55" t="inlineStr"/>
      <c r="B34" s="55" t="inlineStr">
        <is>
          <t>18. Tiling</t>
        </is>
      </c>
      <c r="C34" s="55" t="n">
        <v>2</v>
      </c>
      <c r="D34" s="80">
        <f>'Bill of Quantities'!I191</f>
        <v/>
      </c>
      <c r="E34" s="84">
        <f>IF('Bill of Quantities'!I271=0,0,D34/'Bill of Quantities'!I271)</f>
        <v/>
      </c>
    </row>
    <row r="35">
      <c r="A35" t="n">
        <v>18</v>
      </c>
      <c r="B35" t="inlineStr">
        <is>
          <t xml:space="preserve">    Tiling</t>
        </is>
      </c>
      <c r="C35" t="n">
        <v>2</v>
      </c>
      <c r="D35" s="64">
        <f>'Bill of Quantities'!I190</f>
        <v/>
      </c>
      <c r="E35" s="85">
        <f>IF('Bill of Quantities'!I271=0,0,D35/'Bill of Quantities'!I271)</f>
        <v/>
      </c>
    </row>
    <row r="36">
      <c r="A36" s="55" t="inlineStr"/>
      <c r="B36" s="55" t="inlineStr">
        <is>
          <t>19. Hydraulic</t>
        </is>
      </c>
      <c r="C36" s="55" t="n">
        <v>19</v>
      </c>
      <c r="D36" s="80">
        <f>'Bill of Quantities'!I219</f>
        <v/>
      </c>
      <c r="E36" s="84">
        <f>IF('Bill of Quantities'!I271=0,0,D36/'Bill of Quantities'!I271)</f>
        <v/>
      </c>
    </row>
    <row r="37">
      <c r="A37" t="n">
        <v>19</v>
      </c>
      <c r="B37" t="inlineStr">
        <is>
          <t xml:space="preserve">    Plumbing &amp; Drainage</t>
        </is>
      </c>
      <c r="C37" t="n">
        <v>14</v>
      </c>
      <c r="D37" s="64">
        <f>'Bill of Quantities'!I210</f>
        <v/>
      </c>
      <c r="E37" s="85">
        <f>IF('Bill of Quantities'!I271=0,0,D37/'Bill of Quantities'!I271)</f>
        <v/>
      </c>
    </row>
    <row r="38">
      <c r="A38" t="n">
        <v>20</v>
      </c>
      <c r="B38" t="inlineStr">
        <is>
          <t xml:space="preserve">    Stormwater Drainage</t>
        </is>
      </c>
      <c r="C38" t="n">
        <v>5</v>
      </c>
      <c r="D38" s="64">
        <f>'Bill of Quantities'!I218</f>
        <v/>
      </c>
      <c r="E38" s="85">
        <f>IF('Bill of Quantities'!I271=0,0,D38/'Bill of Quantities'!I271)</f>
        <v/>
      </c>
    </row>
    <row r="39">
      <c r="A39" s="55" t="inlineStr"/>
      <c r="B39" s="55" t="inlineStr">
        <is>
          <t>20. Electrical</t>
        </is>
      </c>
      <c r="C39" s="55" t="n">
        <v>12</v>
      </c>
      <c r="D39" s="80">
        <f>'Bill of Quantities'!I237</f>
        <v/>
      </c>
      <c r="E39" s="84">
        <f>IF('Bill of Quantities'!I271=0,0,D39/'Bill of Quantities'!I271)</f>
        <v/>
      </c>
    </row>
    <row r="40">
      <c r="A40" t="n">
        <v>21</v>
      </c>
      <c r="B40" t="inlineStr">
        <is>
          <t xml:space="preserve">    Electrical Services</t>
        </is>
      </c>
      <c r="C40" t="n">
        <v>12</v>
      </c>
      <c r="D40" s="64">
        <f>'Bill of Quantities'!I236</f>
        <v/>
      </c>
      <c r="E40" s="85">
        <f>IF('Bill of Quantities'!I271=0,0,D40/'Bill of Quantities'!I271)</f>
        <v/>
      </c>
    </row>
    <row r="41">
      <c r="A41" s="55" t="inlineStr"/>
      <c r="B41" s="55" t="inlineStr">
        <is>
          <t>21. Mechanical</t>
        </is>
      </c>
      <c r="C41" s="55" t="n">
        <v>3</v>
      </c>
      <c r="D41" s="80">
        <f>'Bill of Quantities'!I245</f>
        <v/>
      </c>
      <c r="E41" s="84">
        <f>IF('Bill of Quantities'!I271=0,0,D41/'Bill of Quantities'!I271)</f>
        <v/>
      </c>
    </row>
    <row r="42">
      <c r="A42" t="n">
        <v>22</v>
      </c>
      <c r="B42" t="inlineStr">
        <is>
          <t xml:space="preserve">    Mechanical Services</t>
        </is>
      </c>
      <c r="C42" t="n">
        <v>3</v>
      </c>
      <c r="D42" s="64">
        <f>'Bill of Quantities'!I244</f>
        <v/>
      </c>
      <c r="E42" s="85">
        <f>IF('Bill of Quantities'!I271=0,0,D42/'Bill of Quantities'!I271)</f>
        <v/>
      </c>
    </row>
    <row r="43">
      <c r="A43" s="55" t="inlineStr"/>
      <c r="B43" s="55" t="inlineStr">
        <is>
          <t>22. Painting</t>
        </is>
      </c>
      <c r="C43" s="55" t="n">
        <v>4</v>
      </c>
      <c r="D43" s="80">
        <f>'Bill of Quantities'!I255</f>
        <v/>
      </c>
      <c r="E43" s="84">
        <f>IF('Bill of Quantities'!I271=0,0,D43/'Bill of Quantities'!I271)</f>
        <v/>
      </c>
    </row>
    <row r="44">
      <c r="A44" t="n">
        <v>23</v>
      </c>
      <c r="B44" t="inlineStr">
        <is>
          <t xml:space="preserve">    Painting</t>
        </is>
      </c>
      <c r="C44" t="n">
        <v>4</v>
      </c>
      <c r="D44" s="64">
        <f>'Bill of Quantities'!I254</f>
        <v/>
      </c>
      <c r="E44" s="85">
        <f>IF('Bill of Quantities'!I271=0,0,D44/'Bill of Quantities'!I271)</f>
        <v/>
      </c>
    </row>
    <row r="45">
      <c r="A45" s="55" t="inlineStr"/>
      <c r="B45" s="55" t="inlineStr">
        <is>
          <t>25. External Works</t>
        </is>
      </c>
      <c r="C45" s="55" t="n">
        <v>5</v>
      </c>
      <c r="D45" s="80">
        <f>'Bill of Quantities'!I269</f>
        <v/>
      </c>
      <c r="E45" s="84">
        <f>IF('Bill of Quantities'!I271=0,0,D45/'Bill of Quantities'!I271)</f>
        <v/>
      </c>
    </row>
    <row r="46">
      <c r="A46" t="n">
        <v>24</v>
      </c>
      <c r="B46" t="inlineStr">
        <is>
          <t xml:space="preserve">    External Finishes</t>
        </is>
      </c>
      <c r="C46" t="n">
        <v>2</v>
      </c>
      <c r="D46" s="64">
        <f>'Bill of Quantities'!I261</f>
        <v/>
      </c>
      <c r="E46" s="85">
        <f>IF('Bill of Quantities'!I271=0,0,D46/'Bill of Quantities'!I271)</f>
        <v/>
      </c>
    </row>
    <row r="47">
      <c r="A47" t="n">
        <v>25</v>
      </c>
      <c r="B47" t="inlineStr">
        <is>
          <t xml:space="preserve">    Paving &amp; Roadworks</t>
        </is>
      </c>
      <c r="C47" t="n">
        <v>2</v>
      </c>
      <c r="D47" s="64">
        <f>'Bill of Quantities'!I265</f>
        <v/>
      </c>
      <c r="E47" s="85">
        <f>IF('Bill of Quantities'!I271=0,0,D47/'Bill of Quantities'!I271)</f>
        <v/>
      </c>
    </row>
    <row r="48">
      <c r="A48" t="n">
        <v>26</v>
      </c>
      <c r="B48" t="inlineStr">
        <is>
          <t xml:space="preserve">    Fencing</t>
        </is>
      </c>
      <c r="C48" t="n">
        <v>1</v>
      </c>
      <c r="D48" s="64">
        <f>'Bill of Quantities'!I268</f>
        <v/>
      </c>
      <c r="E48" s="85">
        <f>IF('Bill of Quantities'!I271=0,0,D48/'Bill of Quantities'!I271)</f>
        <v/>
      </c>
    </row>
    <row r="49" customFormat="1" s="67">
      <c r="A49" s="86" t="inlineStr"/>
      <c r="B49" s="86" t="inlineStr">
        <is>
          <t>GRAND TOTAL</t>
        </is>
      </c>
      <c r="D49" s="87">
        <f>'Bill of Quantities'!I271</f>
        <v/>
      </c>
      <c r="E49" s="88" t="n">
        <v>1</v>
      </c>
    </row>
  </sheetData>
  <autoFilter ref="A1:E1"/>
  <pageMargins left="0.787402" right="0.787402" top="0.787402" bottom="0.787402" header="0.3" footer="0.3"/>
  <pageSetup orientation="landscape" paperSize="8" scale="100" fitToHeight="1" fitToWidth="1" firstPageNumber="1" useFirstPageNumber="1" horizontalDpi="4294967295" verticalDpi="4294967295" copies="1"/>
  <headerFooter>
    <oddHeader/>
    <oddFooter>&amp;LGenerated by EstiFlow | 28 April 2026 | Confidential&amp;CPage &amp;P of &amp;N</oddFooter>
    <evenHeader/>
    <evenFooter>&amp;LGenerated by EstiFlow | 28 April 2026 | Confidential&amp;CPage &amp;P of &amp;N</evenFooter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EstiFlow</dc:creator>
  <dc:title xmlns:dc="http://purl.org/dc/elements/1.1/">EstiFlow Sample Deliverable</dc:title>
  <dc:subject xmlns:dc="http://purl.org/dc/elements/1.1/">Scrubbed sample deliverable</dc:subject>
  <dcterms:created xmlns:dcterms="http://purl.org/dc/terms/" xmlns:xsi="http://www.w3.org/2001/XMLSchema-instance" xsi:type="dcterms:W3CDTF">2026-04-28T23:13:50Z</dcterms:created>
  <dcterms:modified xmlns:dcterms="http://purl.org/dc/terms/" xmlns:xsi="http://www.w3.org/2001/XMLSchema-instance" xsi:type="dcterms:W3CDTF">2026-05-01T05:52:13Z</dcterms:modified>
  <cp:lastModifiedBy>EstiFlow</cp:lastModifiedBy>
</cp:coreProperties>
</file>